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C\Documents\1 - Práce Jirka\3 - Zakázky\201479-2 - ÚnO - Na Pláni - DSP\"/>
    </mc:Choice>
  </mc:AlternateContent>
  <bookViews>
    <workbookView xWindow="0" yWindow="0" windowWidth="17970" windowHeight="12360"/>
  </bookViews>
  <sheets>
    <sheet name="Rekapitulace stavby" sheetId="1" r:id="rId1"/>
    <sheet name="SO 101 - Zpevněné plochy" sheetId="2" r:id="rId2"/>
    <sheet name="Pokyny pro vyplnění" sheetId="3" r:id="rId3"/>
  </sheets>
  <definedNames>
    <definedName name="_xlnm._FilterDatabase" localSheetId="1" hidden="1">'SO 101 - Zpevněné plochy'!$C$88:$K$430</definedName>
    <definedName name="_xlnm.Print_Titles" localSheetId="0">'Rekapitulace stavby'!$49:$49</definedName>
    <definedName name="_xlnm.Print_Titles" localSheetId="1">'SO 101 - Zpevněné plochy'!$88:$88</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 name="_xlnm.Print_Area" localSheetId="1">'SO 101 - Zpevněné plochy'!$C$4:$J$36,'SO 101 - Zpevněné plochy'!$C$42:$J$70,'SO 101 - Zpevněné plochy'!$C$76:$K$430</definedName>
  </definedNames>
  <calcPr calcId="152511"/>
</workbook>
</file>

<file path=xl/calcChain.xml><?xml version="1.0" encoding="utf-8"?>
<calcChain xmlns="http://schemas.openxmlformats.org/spreadsheetml/2006/main">
  <c r="AY52" i="1" l="1"/>
  <c r="AX52" i="1"/>
  <c r="BI429" i="2"/>
  <c r="BH429" i="2"/>
  <c r="BG429" i="2"/>
  <c r="BF429" i="2"/>
  <c r="T429" i="2"/>
  <c r="R429" i="2"/>
  <c r="P429" i="2"/>
  <c r="BK429" i="2"/>
  <c r="J429" i="2"/>
  <c r="BE429" i="2" s="1"/>
  <c r="BI427" i="2"/>
  <c r="BH427" i="2"/>
  <c r="BG427" i="2"/>
  <c r="BF427" i="2"/>
  <c r="T427" i="2"/>
  <c r="T426" i="2"/>
  <c r="R427" i="2"/>
  <c r="R426" i="2" s="1"/>
  <c r="R422" i="2" s="1"/>
  <c r="P427" i="2"/>
  <c r="P426" i="2"/>
  <c r="BK427" i="2"/>
  <c r="BK426" i="2" s="1"/>
  <c r="J426" i="2" s="1"/>
  <c r="J69" i="2" s="1"/>
  <c r="J427" i="2"/>
  <c r="BE427" i="2"/>
  <c r="BI424" i="2"/>
  <c r="BH424" i="2"/>
  <c r="BG424" i="2"/>
  <c r="BF424" i="2"/>
  <c r="T424" i="2"/>
  <c r="T423" i="2"/>
  <c r="T422" i="2"/>
  <c r="R424" i="2"/>
  <c r="R423" i="2"/>
  <c r="P424" i="2"/>
  <c r="P423" i="2" s="1"/>
  <c r="P422" i="2" s="1"/>
  <c r="BK424" i="2"/>
  <c r="BK423" i="2"/>
  <c r="BK422" i="2" s="1"/>
  <c r="J422" i="2" s="1"/>
  <c r="J67" i="2" s="1"/>
  <c r="J424" i="2"/>
  <c r="BE424" i="2" s="1"/>
  <c r="BI420" i="2"/>
  <c r="BH420" i="2"/>
  <c r="BG420" i="2"/>
  <c r="BF420" i="2"/>
  <c r="T420" i="2"/>
  <c r="T419" i="2" s="1"/>
  <c r="R420" i="2"/>
  <c r="R419" i="2"/>
  <c r="P420" i="2"/>
  <c r="P419" i="2" s="1"/>
  <c r="BK420" i="2"/>
  <c r="BK419" i="2"/>
  <c r="J419" i="2"/>
  <c r="J66" i="2" s="1"/>
  <c r="J420" i="2"/>
  <c r="BE420" i="2" s="1"/>
  <c r="BI415" i="2"/>
  <c r="BH415" i="2"/>
  <c r="BG415" i="2"/>
  <c r="BF415" i="2"/>
  <c r="T415" i="2"/>
  <c r="R415" i="2"/>
  <c r="P415" i="2"/>
  <c r="BK415" i="2"/>
  <c r="J415" i="2"/>
  <c r="BE415" i="2"/>
  <c r="BI411" i="2"/>
  <c r="BH411" i="2"/>
  <c r="BG411" i="2"/>
  <c r="BF411" i="2"/>
  <c r="T411" i="2"/>
  <c r="R411" i="2"/>
  <c r="P411" i="2"/>
  <c r="BK411" i="2"/>
  <c r="J411" i="2"/>
  <c r="BE411" i="2"/>
  <c r="BI407" i="2"/>
  <c r="BH407" i="2"/>
  <c r="BG407" i="2"/>
  <c r="BF407" i="2"/>
  <c r="T407" i="2"/>
  <c r="R407" i="2"/>
  <c r="P407" i="2"/>
  <c r="BK407" i="2"/>
  <c r="J407" i="2"/>
  <c r="BE407" i="2"/>
  <c r="BI403" i="2"/>
  <c r="BH403" i="2"/>
  <c r="BG403" i="2"/>
  <c r="BF403" i="2"/>
  <c r="T403" i="2"/>
  <c r="R403" i="2"/>
  <c r="P403" i="2"/>
  <c r="P394" i="2" s="1"/>
  <c r="BK403" i="2"/>
  <c r="J403" i="2"/>
  <c r="BE403" i="2"/>
  <c r="BI399" i="2"/>
  <c r="BH399" i="2"/>
  <c r="BG399" i="2"/>
  <c r="BF399" i="2"/>
  <c r="T399" i="2"/>
  <c r="T394" i="2" s="1"/>
  <c r="R399" i="2"/>
  <c r="P399" i="2"/>
  <c r="BK399" i="2"/>
  <c r="J399" i="2"/>
  <c r="BE399" i="2"/>
  <c r="BI395" i="2"/>
  <c r="BH395" i="2"/>
  <c r="BG395" i="2"/>
  <c r="BF395" i="2"/>
  <c r="T395" i="2"/>
  <c r="R395" i="2"/>
  <c r="R394" i="2"/>
  <c r="P395" i="2"/>
  <c r="BK395" i="2"/>
  <c r="BK394" i="2"/>
  <c r="J394" i="2" s="1"/>
  <c r="J65" i="2" s="1"/>
  <c r="J395" i="2"/>
  <c r="BE395" i="2"/>
  <c r="BI390" i="2"/>
  <c r="BH390" i="2"/>
  <c r="BG390" i="2"/>
  <c r="BF390" i="2"/>
  <c r="T390" i="2"/>
  <c r="R390" i="2"/>
  <c r="P390" i="2"/>
  <c r="BK390" i="2"/>
  <c r="J390" i="2"/>
  <c r="BE390" i="2"/>
  <c r="BI386" i="2"/>
  <c r="BH386" i="2"/>
  <c r="BG386" i="2"/>
  <c r="BF386" i="2"/>
  <c r="T386" i="2"/>
  <c r="R386" i="2"/>
  <c r="P386" i="2"/>
  <c r="BK386" i="2"/>
  <c r="J386" i="2"/>
  <c r="BE386" i="2"/>
  <c r="BI382" i="2"/>
  <c r="BH382" i="2"/>
  <c r="BG382" i="2"/>
  <c r="BF382" i="2"/>
  <c r="T382" i="2"/>
  <c r="R382" i="2"/>
  <c r="P382" i="2"/>
  <c r="P373" i="2" s="1"/>
  <c r="P312" i="2" s="1"/>
  <c r="BK382" i="2"/>
  <c r="J382" i="2"/>
  <c r="BE382" i="2"/>
  <c r="BI378" i="2"/>
  <c r="BH378" i="2"/>
  <c r="BG378" i="2"/>
  <c r="BF378" i="2"/>
  <c r="T378" i="2"/>
  <c r="T373" i="2" s="1"/>
  <c r="T312" i="2" s="1"/>
  <c r="R378" i="2"/>
  <c r="P378" i="2"/>
  <c r="BK378" i="2"/>
  <c r="J378" i="2"/>
  <c r="BE378" i="2"/>
  <c r="BI374" i="2"/>
  <c r="BH374" i="2"/>
  <c r="BG374" i="2"/>
  <c r="BF374" i="2"/>
  <c r="T374" i="2"/>
  <c r="R374" i="2"/>
  <c r="R373" i="2"/>
  <c r="P374" i="2"/>
  <c r="BK374" i="2"/>
  <c r="BK373" i="2"/>
  <c r="J373" i="2" s="1"/>
  <c r="J64" i="2" s="1"/>
  <c r="J374" i="2"/>
  <c r="BE374" i="2"/>
  <c r="BI370" i="2"/>
  <c r="BH370" i="2"/>
  <c r="BG370" i="2"/>
  <c r="BF370" i="2"/>
  <c r="T370" i="2"/>
  <c r="R370" i="2"/>
  <c r="P370" i="2"/>
  <c r="BK370" i="2"/>
  <c r="J370" i="2"/>
  <c r="BE370" i="2"/>
  <c r="BI367" i="2"/>
  <c r="BH367" i="2"/>
  <c r="BG367" i="2"/>
  <c r="BF367" i="2"/>
  <c r="T367" i="2"/>
  <c r="R367" i="2"/>
  <c r="P367" i="2"/>
  <c r="BK367" i="2"/>
  <c r="J367" i="2"/>
  <c r="BE367" i="2"/>
  <c r="BI364" i="2"/>
  <c r="BH364" i="2"/>
  <c r="BG364" i="2"/>
  <c r="BF364" i="2"/>
  <c r="T364" i="2"/>
  <c r="R364" i="2"/>
  <c r="P364" i="2"/>
  <c r="BK364" i="2"/>
  <c r="J364" i="2"/>
  <c r="BE364" i="2"/>
  <c r="BI361" i="2"/>
  <c r="BH361" i="2"/>
  <c r="BG361" i="2"/>
  <c r="BF361" i="2"/>
  <c r="T361" i="2"/>
  <c r="R361" i="2"/>
  <c r="P361" i="2"/>
  <c r="BK361" i="2"/>
  <c r="J361" i="2"/>
  <c r="BE361" i="2"/>
  <c r="BI357" i="2"/>
  <c r="BH357" i="2"/>
  <c r="BG357" i="2"/>
  <c r="BF357" i="2"/>
  <c r="T357" i="2"/>
  <c r="R357" i="2"/>
  <c r="P357" i="2"/>
  <c r="BK357" i="2"/>
  <c r="J357" i="2"/>
  <c r="BE357" i="2"/>
  <c r="BI353" i="2"/>
  <c r="BH353" i="2"/>
  <c r="BG353" i="2"/>
  <c r="BF353" i="2"/>
  <c r="T353" i="2"/>
  <c r="R353" i="2"/>
  <c r="P353" i="2"/>
  <c r="BK353" i="2"/>
  <c r="J353" i="2"/>
  <c r="BE353" i="2"/>
  <c r="BI349" i="2"/>
  <c r="BH349" i="2"/>
  <c r="BG349" i="2"/>
  <c r="BF349" i="2"/>
  <c r="T349" i="2"/>
  <c r="R349" i="2"/>
  <c r="P349" i="2"/>
  <c r="BK349" i="2"/>
  <c r="J349" i="2"/>
  <c r="BE349" i="2"/>
  <c r="BI345" i="2"/>
  <c r="BH345" i="2"/>
  <c r="BG345" i="2"/>
  <c r="BF345" i="2"/>
  <c r="T345" i="2"/>
  <c r="R345" i="2"/>
  <c r="P345" i="2"/>
  <c r="BK345" i="2"/>
  <c r="J345" i="2"/>
  <c r="BE345" i="2"/>
  <c r="BI341" i="2"/>
  <c r="BH341" i="2"/>
  <c r="BG341" i="2"/>
  <c r="BF341" i="2"/>
  <c r="T341" i="2"/>
  <c r="R341" i="2"/>
  <c r="P341" i="2"/>
  <c r="BK341" i="2"/>
  <c r="J341" i="2"/>
  <c r="BE341" i="2"/>
  <c r="BI337" i="2"/>
  <c r="BH337" i="2"/>
  <c r="BG337" i="2"/>
  <c r="BF337" i="2"/>
  <c r="T337" i="2"/>
  <c r="R337" i="2"/>
  <c r="P337" i="2"/>
  <c r="BK337" i="2"/>
  <c r="J337" i="2"/>
  <c r="BE337" i="2"/>
  <c r="BI333" i="2"/>
  <c r="BH333" i="2"/>
  <c r="BG333" i="2"/>
  <c r="BF333" i="2"/>
  <c r="T333" i="2"/>
  <c r="R333" i="2"/>
  <c r="P333" i="2"/>
  <c r="BK333" i="2"/>
  <c r="J333" i="2"/>
  <c r="BE333" i="2"/>
  <c r="BI329" i="2"/>
  <c r="BH329" i="2"/>
  <c r="BG329" i="2"/>
  <c r="BF329" i="2"/>
  <c r="T329" i="2"/>
  <c r="R329" i="2"/>
  <c r="P329" i="2"/>
  <c r="BK329" i="2"/>
  <c r="J329" i="2"/>
  <c r="BE329" i="2"/>
  <c r="BI325" i="2"/>
  <c r="BH325" i="2"/>
  <c r="BG325" i="2"/>
  <c r="BF325" i="2"/>
  <c r="T325" i="2"/>
  <c r="R325" i="2"/>
  <c r="P325" i="2"/>
  <c r="BK325" i="2"/>
  <c r="J325" i="2"/>
  <c r="BE325" i="2"/>
  <c r="BI321" i="2"/>
  <c r="BH321" i="2"/>
  <c r="BG321" i="2"/>
  <c r="BF321" i="2"/>
  <c r="T321" i="2"/>
  <c r="R321" i="2"/>
  <c r="R312" i="2" s="1"/>
  <c r="P321" i="2"/>
  <c r="BK321" i="2"/>
  <c r="J321" i="2"/>
  <c r="BE321" i="2"/>
  <c r="BI317" i="2"/>
  <c r="BH317" i="2"/>
  <c r="BG317" i="2"/>
  <c r="BF317" i="2"/>
  <c r="T317" i="2"/>
  <c r="R317" i="2"/>
  <c r="P317" i="2"/>
  <c r="BK317" i="2"/>
  <c r="BK312" i="2" s="1"/>
  <c r="J312" i="2" s="1"/>
  <c r="J63" i="2" s="1"/>
  <c r="J317" i="2"/>
  <c r="BE317" i="2"/>
  <c r="BI313" i="2"/>
  <c r="BH313" i="2"/>
  <c r="BG313" i="2"/>
  <c r="BF313" i="2"/>
  <c r="T313" i="2"/>
  <c r="R313" i="2"/>
  <c r="P313" i="2"/>
  <c r="BK313" i="2"/>
  <c r="J313" i="2"/>
  <c r="BE313" i="2" s="1"/>
  <c r="BI308" i="2"/>
  <c r="BH308" i="2"/>
  <c r="BG308" i="2"/>
  <c r="BF308" i="2"/>
  <c r="T308" i="2"/>
  <c r="R308" i="2"/>
  <c r="P308" i="2"/>
  <c r="BK308" i="2"/>
  <c r="J308" i="2"/>
  <c r="BE308" i="2"/>
  <c r="BI305" i="2"/>
  <c r="BH305" i="2"/>
  <c r="BG305" i="2"/>
  <c r="BF305" i="2"/>
  <c r="T305" i="2"/>
  <c r="R305" i="2"/>
  <c r="P305" i="2"/>
  <c r="BK305" i="2"/>
  <c r="J305" i="2"/>
  <c r="BE305" i="2"/>
  <c r="BI301" i="2"/>
  <c r="BH301" i="2"/>
  <c r="BG301" i="2"/>
  <c r="BF301" i="2"/>
  <c r="T301" i="2"/>
  <c r="R301" i="2"/>
  <c r="P301" i="2"/>
  <c r="BK301" i="2"/>
  <c r="J301" i="2"/>
  <c r="BE301" i="2"/>
  <c r="BI297" i="2"/>
  <c r="BH297" i="2"/>
  <c r="BG297" i="2"/>
  <c r="BF297" i="2"/>
  <c r="T297" i="2"/>
  <c r="R297" i="2"/>
  <c r="P297" i="2"/>
  <c r="BK297" i="2"/>
  <c r="J297" i="2"/>
  <c r="BE297" i="2"/>
  <c r="BI293" i="2"/>
  <c r="BH293" i="2"/>
  <c r="BG293" i="2"/>
  <c r="BF293" i="2"/>
  <c r="T293" i="2"/>
  <c r="R293" i="2"/>
  <c r="P293" i="2"/>
  <c r="BK293" i="2"/>
  <c r="J293" i="2"/>
  <c r="BE293" i="2"/>
  <c r="BI290" i="2"/>
  <c r="BH290" i="2"/>
  <c r="BG290" i="2"/>
  <c r="BF290" i="2"/>
  <c r="T290" i="2"/>
  <c r="R290" i="2"/>
  <c r="P290" i="2"/>
  <c r="BK290" i="2"/>
  <c r="J290" i="2"/>
  <c r="BE290" i="2"/>
  <c r="BI287" i="2"/>
  <c r="BH287" i="2"/>
  <c r="BG287" i="2"/>
  <c r="BF287" i="2"/>
  <c r="T287" i="2"/>
  <c r="R287" i="2"/>
  <c r="P287" i="2"/>
  <c r="BK287" i="2"/>
  <c r="J287" i="2"/>
  <c r="BE287" i="2"/>
  <c r="BI284" i="2"/>
  <c r="BH284" i="2"/>
  <c r="BG284" i="2"/>
  <c r="BF284" i="2"/>
  <c r="T284" i="2"/>
  <c r="R284" i="2"/>
  <c r="P284" i="2"/>
  <c r="BK284" i="2"/>
  <c r="J284" i="2"/>
  <c r="BE284" i="2"/>
  <c r="BI281" i="2"/>
  <c r="BH281" i="2"/>
  <c r="BG281" i="2"/>
  <c r="BF281" i="2"/>
  <c r="T281" i="2"/>
  <c r="R281" i="2"/>
  <c r="P281" i="2"/>
  <c r="BK281" i="2"/>
  <c r="J281" i="2"/>
  <c r="BE281" i="2"/>
  <c r="BI278" i="2"/>
  <c r="BH278" i="2"/>
  <c r="BG278" i="2"/>
  <c r="BF278" i="2"/>
  <c r="T278" i="2"/>
  <c r="R278" i="2"/>
  <c r="P278" i="2"/>
  <c r="BK278" i="2"/>
  <c r="J278" i="2"/>
  <c r="BE278" i="2"/>
  <c r="BI275" i="2"/>
  <c r="BH275" i="2"/>
  <c r="BG275" i="2"/>
  <c r="BF275" i="2"/>
  <c r="T275" i="2"/>
  <c r="R275" i="2"/>
  <c r="P275" i="2"/>
  <c r="BK275" i="2"/>
  <c r="J275" i="2"/>
  <c r="BE275" i="2"/>
  <c r="BI270" i="2"/>
  <c r="BH270" i="2"/>
  <c r="BG270" i="2"/>
  <c r="BF270" i="2"/>
  <c r="T270" i="2"/>
  <c r="R270" i="2"/>
  <c r="P270" i="2"/>
  <c r="P261" i="2" s="1"/>
  <c r="BK270" i="2"/>
  <c r="J270" i="2"/>
  <c r="BE270" i="2"/>
  <c r="BI266" i="2"/>
  <c r="BH266" i="2"/>
  <c r="BG266" i="2"/>
  <c r="BF266" i="2"/>
  <c r="T266" i="2"/>
  <c r="T261" i="2" s="1"/>
  <c r="R266" i="2"/>
  <c r="P266" i="2"/>
  <c r="BK266" i="2"/>
  <c r="J266" i="2"/>
  <c r="BE266" i="2"/>
  <c r="BI262" i="2"/>
  <c r="BH262" i="2"/>
  <c r="BG262" i="2"/>
  <c r="BF262" i="2"/>
  <c r="T262" i="2"/>
  <c r="R262" i="2"/>
  <c r="R261" i="2"/>
  <c r="P262" i="2"/>
  <c r="BK262" i="2"/>
  <c r="BK261" i="2"/>
  <c r="J261" i="2" s="1"/>
  <c r="J62" i="2" s="1"/>
  <c r="J262" i="2"/>
  <c r="BE262" i="2"/>
  <c r="BI256" i="2"/>
  <c r="BH256" i="2"/>
  <c r="BG256" i="2"/>
  <c r="BF256" i="2"/>
  <c r="T256" i="2"/>
  <c r="R256" i="2"/>
  <c r="P256" i="2"/>
  <c r="BK256" i="2"/>
  <c r="J256" i="2"/>
  <c r="BE256" i="2"/>
  <c r="BI252" i="2"/>
  <c r="BH252" i="2"/>
  <c r="BG252" i="2"/>
  <c r="BF252" i="2"/>
  <c r="T252" i="2"/>
  <c r="R252" i="2"/>
  <c r="P252" i="2"/>
  <c r="BK252" i="2"/>
  <c r="J252" i="2"/>
  <c r="BE252" i="2"/>
  <c r="BI248" i="2"/>
  <c r="BH248" i="2"/>
  <c r="BG248" i="2"/>
  <c r="BF248" i="2"/>
  <c r="T248" i="2"/>
  <c r="R248" i="2"/>
  <c r="P248" i="2"/>
  <c r="BK248" i="2"/>
  <c r="J248" i="2"/>
  <c r="BE248" i="2"/>
  <c r="BI244" i="2"/>
  <c r="BH244" i="2"/>
  <c r="BG244" i="2"/>
  <c r="BF244" i="2"/>
  <c r="T244" i="2"/>
  <c r="R244" i="2"/>
  <c r="P244" i="2"/>
  <c r="BK244" i="2"/>
  <c r="J244" i="2"/>
  <c r="BE244" i="2"/>
  <c r="BI240" i="2"/>
  <c r="BH240" i="2"/>
  <c r="BG240" i="2"/>
  <c r="BF240" i="2"/>
  <c r="T240" i="2"/>
  <c r="R240" i="2"/>
  <c r="P240" i="2"/>
  <c r="BK240" i="2"/>
  <c r="J240" i="2"/>
  <c r="BE240" i="2"/>
  <c r="BI236" i="2"/>
  <c r="BH236" i="2"/>
  <c r="BG236" i="2"/>
  <c r="BF236" i="2"/>
  <c r="T236" i="2"/>
  <c r="R236" i="2"/>
  <c r="P236" i="2"/>
  <c r="BK236" i="2"/>
  <c r="J236" i="2"/>
  <c r="BE236" i="2"/>
  <c r="BI232" i="2"/>
  <c r="BH232" i="2"/>
  <c r="BG232" i="2"/>
  <c r="BF232" i="2"/>
  <c r="T232" i="2"/>
  <c r="R232" i="2"/>
  <c r="P232" i="2"/>
  <c r="BK232" i="2"/>
  <c r="J232" i="2"/>
  <c r="BE232" i="2"/>
  <c r="BI229" i="2"/>
  <c r="BH229" i="2"/>
  <c r="BG229" i="2"/>
  <c r="BF229" i="2"/>
  <c r="T229" i="2"/>
  <c r="R229" i="2"/>
  <c r="P229" i="2"/>
  <c r="BK229" i="2"/>
  <c r="J229" i="2"/>
  <c r="BE229" i="2"/>
  <c r="BI225" i="2"/>
  <c r="BH225" i="2"/>
  <c r="BG225" i="2"/>
  <c r="BF225" i="2"/>
  <c r="T225" i="2"/>
  <c r="R225" i="2"/>
  <c r="P225" i="2"/>
  <c r="BK225" i="2"/>
  <c r="J225" i="2"/>
  <c r="BE225" i="2"/>
  <c r="BI221" i="2"/>
  <c r="BH221" i="2"/>
  <c r="BG221" i="2"/>
  <c r="BF221" i="2"/>
  <c r="T221" i="2"/>
  <c r="R221" i="2"/>
  <c r="P221" i="2"/>
  <c r="BK221" i="2"/>
  <c r="J221" i="2"/>
  <c r="BE221" i="2"/>
  <c r="BI217" i="2"/>
  <c r="BH217" i="2"/>
  <c r="BG217" i="2"/>
  <c r="BF217" i="2"/>
  <c r="T217" i="2"/>
  <c r="R217" i="2"/>
  <c r="P217" i="2"/>
  <c r="BK217" i="2"/>
  <c r="J217" i="2"/>
  <c r="BE217" i="2"/>
  <c r="BI214" i="2"/>
  <c r="BH214" i="2"/>
  <c r="BG214" i="2"/>
  <c r="BF214" i="2"/>
  <c r="T214" i="2"/>
  <c r="R214" i="2"/>
  <c r="P214" i="2"/>
  <c r="BK214" i="2"/>
  <c r="J214" i="2"/>
  <c r="BE214" i="2"/>
  <c r="BI211" i="2"/>
  <c r="BH211" i="2"/>
  <c r="BG211" i="2"/>
  <c r="BF211" i="2"/>
  <c r="T211" i="2"/>
  <c r="R211" i="2"/>
  <c r="P211" i="2"/>
  <c r="P203" i="2" s="1"/>
  <c r="BK211" i="2"/>
  <c r="J211" i="2"/>
  <c r="BE211" i="2"/>
  <c r="BI208" i="2"/>
  <c r="BH208" i="2"/>
  <c r="BG208" i="2"/>
  <c r="BF208" i="2"/>
  <c r="T208" i="2"/>
  <c r="T203" i="2" s="1"/>
  <c r="R208" i="2"/>
  <c r="P208" i="2"/>
  <c r="BK208" i="2"/>
  <c r="J208" i="2"/>
  <c r="BE208" i="2"/>
  <c r="BI204" i="2"/>
  <c r="BH204" i="2"/>
  <c r="BG204" i="2"/>
  <c r="BF204" i="2"/>
  <c r="T204" i="2"/>
  <c r="R204" i="2"/>
  <c r="R203" i="2"/>
  <c r="P204" i="2"/>
  <c r="BK204" i="2"/>
  <c r="BK203" i="2"/>
  <c r="J203" i="2" s="1"/>
  <c r="J61" i="2" s="1"/>
  <c r="J204" i="2"/>
  <c r="BE204" i="2"/>
  <c r="BI199" i="2"/>
  <c r="BH199" i="2"/>
  <c r="BG199" i="2"/>
  <c r="BF199" i="2"/>
  <c r="T199" i="2"/>
  <c r="T198" i="2"/>
  <c r="R199" i="2"/>
  <c r="R198" i="2"/>
  <c r="P199" i="2"/>
  <c r="P198" i="2"/>
  <c r="BK199" i="2"/>
  <c r="BK198" i="2"/>
  <c r="J198" i="2" s="1"/>
  <c r="J60" i="2" s="1"/>
  <c r="J199" i="2"/>
  <c r="BE199" i="2"/>
  <c r="BI194" i="2"/>
  <c r="BH194" i="2"/>
  <c r="BG194" i="2"/>
  <c r="BF194" i="2"/>
  <c r="T194" i="2"/>
  <c r="T193" i="2"/>
  <c r="R194" i="2"/>
  <c r="R193" i="2"/>
  <c r="P194" i="2"/>
  <c r="P193" i="2"/>
  <c r="BK194" i="2"/>
  <c r="BK193" i="2"/>
  <c r="J193" i="2" s="1"/>
  <c r="J59" i="2" s="1"/>
  <c r="J194" i="2"/>
  <c r="BE194" i="2"/>
  <c r="BI189" i="2"/>
  <c r="BH189" i="2"/>
  <c r="BG189" i="2"/>
  <c r="BF189" i="2"/>
  <c r="T189" i="2"/>
  <c r="R189" i="2"/>
  <c r="P189" i="2"/>
  <c r="BK189" i="2"/>
  <c r="J189" i="2"/>
  <c r="BE189" i="2"/>
  <c r="BI185" i="2"/>
  <c r="BH185" i="2"/>
  <c r="BG185" i="2"/>
  <c r="BF185" i="2"/>
  <c r="T185" i="2"/>
  <c r="R185" i="2"/>
  <c r="P185" i="2"/>
  <c r="BK185" i="2"/>
  <c r="J185" i="2"/>
  <c r="BE185" i="2"/>
  <c r="BI181" i="2"/>
  <c r="BH181" i="2"/>
  <c r="BG181" i="2"/>
  <c r="BF181" i="2"/>
  <c r="T181" i="2"/>
  <c r="R181" i="2"/>
  <c r="P181" i="2"/>
  <c r="BK181" i="2"/>
  <c r="J181" i="2"/>
  <c r="BE181" i="2"/>
  <c r="BI177" i="2"/>
  <c r="BH177" i="2"/>
  <c r="BG177" i="2"/>
  <c r="BF177" i="2"/>
  <c r="T177" i="2"/>
  <c r="R177" i="2"/>
  <c r="P177" i="2"/>
  <c r="BK177" i="2"/>
  <c r="J177" i="2"/>
  <c r="BE177" i="2"/>
  <c r="BI173" i="2"/>
  <c r="BH173" i="2"/>
  <c r="BG173" i="2"/>
  <c r="BF173" i="2"/>
  <c r="T173" i="2"/>
  <c r="R173" i="2"/>
  <c r="P173" i="2"/>
  <c r="BK173" i="2"/>
  <c r="J173" i="2"/>
  <c r="BE173" i="2"/>
  <c r="BI170" i="2"/>
  <c r="BH170" i="2"/>
  <c r="BG170" i="2"/>
  <c r="BF170" i="2"/>
  <c r="T170" i="2"/>
  <c r="R170" i="2"/>
  <c r="P170" i="2"/>
  <c r="BK170" i="2"/>
  <c r="J170" i="2"/>
  <c r="BE170" i="2"/>
  <c r="BI166" i="2"/>
  <c r="BH166" i="2"/>
  <c r="BG166" i="2"/>
  <c r="BF166" i="2"/>
  <c r="T166" i="2"/>
  <c r="R166" i="2"/>
  <c r="P166" i="2"/>
  <c r="BK166" i="2"/>
  <c r="J166" i="2"/>
  <c r="BE166" i="2"/>
  <c r="BI162" i="2"/>
  <c r="BH162" i="2"/>
  <c r="BG162" i="2"/>
  <c r="BF162" i="2"/>
  <c r="T162" i="2"/>
  <c r="R162" i="2"/>
  <c r="P162" i="2"/>
  <c r="BK162" i="2"/>
  <c r="J162" i="2"/>
  <c r="BE162" i="2"/>
  <c r="BI158" i="2"/>
  <c r="BH158" i="2"/>
  <c r="BG158" i="2"/>
  <c r="BF158" i="2"/>
  <c r="T158" i="2"/>
  <c r="R158" i="2"/>
  <c r="P158" i="2"/>
  <c r="BK158" i="2"/>
  <c r="J158" i="2"/>
  <c r="BE158" i="2"/>
  <c r="BI154" i="2"/>
  <c r="BH154" i="2"/>
  <c r="BG154" i="2"/>
  <c r="BF154" i="2"/>
  <c r="T154" i="2"/>
  <c r="R154" i="2"/>
  <c r="P154" i="2"/>
  <c r="BK154" i="2"/>
  <c r="J154" i="2"/>
  <c r="BE154" i="2"/>
  <c r="BI150" i="2"/>
  <c r="BH150" i="2"/>
  <c r="BG150" i="2"/>
  <c r="BF150" i="2"/>
  <c r="T150" i="2"/>
  <c r="R150" i="2"/>
  <c r="P150" i="2"/>
  <c r="BK150" i="2"/>
  <c r="J150" i="2"/>
  <c r="BE150" i="2"/>
  <c r="BI143" i="2"/>
  <c r="BH143" i="2"/>
  <c r="BG143" i="2"/>
  <c r="BF143" i="2"/>
  <c r="T143" i="2"/>
  <c r="R143" i="2"/>
  <c r="P143" i="2"/>
  <c r="BK143" i="2"/>
  <c r="J143" i="2"/>
  <c r="BE143" i="2"/>
  <c r="BI139" i="2"/>
  <c r="BH139" i="2"/>
  <c r="BG139" i="2"/>
  <c r="BF139" i="2"/>
  <c r="T139" i="2"/>
  <c r="R139" i="2"/>
  <c r="P139" i="2"/>
  <c r="BK139" i="2"/>
  <c r="J139" i="2"/>
  <c r="BE139" i="2"/>
  <c r="BI135" i="2"/>
  <c r="BH135" i="2"/>
  <c r="BG135" i="2"/>
  <c r="BF135" i="2"/>
  <c r="T135" i="2"/>
  <c r="R135" i="2"/>
  <c r="P135" i="2"/>
  <c r="BK135" i="2"/>
  <c r="J135" i="2"/>
  <c r="BE135" i="2"/>
  <c r="BI130" i="2"/>
  <c r="BH130" i="2"/>
  <c r="BG130" i="2"/>
  <c r="BF130" i="2"/>
  <c r="T130" i="2"/>
  <c r="R130" i="2"/>
  <c r="P130" i="2"/>
  <c r="BK130" i="2"/>
  <c r="J130" i="2"/>
  <c r="BE130" i="2"/>
  <c r="BI126" i="2"/>
  <c r="BH126" i="2"/>
  <c r="BG126" i="2"/>
  <c r="BF126" i="2"/>
  <c r="T126" i="2"/>
  <c r="R126" i="2"/>
  <c r="P126" i="2"/>
  <c r="BK126" i="2"/>
  <c r="J126" i="2"/>
  <c r="BE126" i="2"/>
  <c r="BI122" i="2"/>
  <c r="BH122" i="2"/>
  <c r="BG122" i="2"/>
  <c r="BF122" i="2"/>
  <c r="T122" i="2"/>
  <c r="R122" i="2"/>
  <c r="P122" i="2"/>
  <c r="BK122" i="2"/>
  <c r="J122" i="2"/>
  <c r="BE122" i="2"/>
  <c r="BI116" i="2"/>
  <c r="BH116" i="2"/>
  <c r="BG116" i="2"/>
  <c r="BF116" i="2"/>
  <c r="T116" i="2"/>
  <c r="R116" i="2"/>
  <c r="P116" i="2"/>
  <c r="BK116" i="2"/>
  <c r="J116" i="2"/>
  <c r="BE116" i="2"/>
  <c r="BI112" i="2"/>
  <c r="BH112" i="2"/>
  <c r="BG112" i="2"/>
  <c r="BF112" i="2"/>
  <c r="T112" i="2"/>
  <c r="R112" i="2"/>
  <c r="P112" i="2"/>
  <c r="BK112" i="2"/>
  <c r="J112" i="2"/>
  <c r="BE112" i="2"/>
  <c r="BI106" i="2"/>
  <c r="BH106" i="2"/>
  <c r="BG106" i="2"/>
  <c r="BF106" i="2"/>
  <c r="T106" i="2"/>
  <c r="R106" i="2"/>
  <c r="P106" i="2"/>
  <c r="BK106" i="2"/>
  <c r="J106" i="2"/>
  <c r="BE106" i="2"/>
  <c r="BI102" i="2"/>
  <c r="BH102" i="2"/>
  <c r="BG102" i="2"/>
  <c r="BF102" i="2"/>
  <c r="J31" i="2" s="1"/>
  <c r="AW52" i="1" s="1"/>
  <c r="T102" i="2"/>
  <c r="R102" i="2"/>
  <c r="P102" i="2"/>
  <c r="BK102" i="2"/>
  <c r="J102" i="2"/>
  <c r="BE102" i="2"/>
  <c r="BI98" i="2"/>
  <c r="F34" i="2" s="1"/>
  <c r="BD52" i="1" s="1"/>
  <c r="BD51" i="1" s="1"/>
  <c r="W30" i="1" s="1"/>
  <c r="BH98" i="2"/>
  <c r="BG98" i="2"/>
  <c r="BF98" i="2"/>
  <c r="T98" i="2"/>
  <c r="R98" i="2"/>
  <c r="P98" i="2"/>
  <c r="BK98" i="2"/>
  <c r="J98" i="2"/>
  <c r="BE98" i="2"/>
  <c r="BI92" i="2"/>
  <c r="BH92" i="2"/>
  <c r="F33" i="2" s="1"/>
  <c r="BC52" i="1" s="1"/>
  <c r="BC51" i="1" s="1"/>
  <c r="BG92" i="2"/>
  <c r="F32" i="2"/>
  <c r="BB52" i="1" s="1"/>
  <c r="BB51" i="1" s="1"/>
  <c r="BF92" i="2"/>
  <c r="F31" i="2" s="1"/>
  <c r="BA52" i="1" s="1"/>
  <c r="BA51" i="1" s="1"/>
  <c r="T92" i="2"/>
  <c r="T91" i="2"/>
  <c r="T90" i="2" s="1"/>
  <c r="T89" i="2" s="1"/>
  <c r="R92" i="2"/>
  <c r="R91" i="2"/>
  <c r="R90" i="2" s="1"/>
  <c r="R89" i="2" s="1"/>
  <c r="P92" i="2"/>
  <c r="P91" i="2"/>
  <c r="P90" i="2" s="1"/>
  <c r="P89" i="2" s="1"/>
  <c r="AU52" i="1" s="1"/>
  <c r="AU51" i="1" s="1"/>
  <c r="BK92" i="2"/>
  <c r="BK91" i="2" s="1"/>
  <c r="J92" i="2"/>
  <c r="BE92" i="2"/>
  <c r="F30" i="2" s="1"/>
  <c r="AZ52" i="1" s="1"/>
  <c r="AZ51" i="1" s="1"/>
  <c r="J85" i="2"/>
  <c r="F83" i="2"/>
  <c r="E81" i="2"/>
  <c r="J51" i="2"/>
  <c r="F49" i="2"/>
  <c r="E47" i="2"/>
  <c r="J18" i="2"/>
  <c r="E18" i="2"/>
  <c r="F86" i="2"/>
  <c r="F52" i="2"/>
  <c r="J17" i="2"/>
  <c r="J15" i="2"/>
  <c r="E15" i="2"/>
  <c r="F51" i="2" s="1"/>
  <c r="F85" i="2"/>
  <c r="J14" i="2"/>
  <c r="J12" i="2"/>
  <c r="J49" i="2" s="1"/>
  <c r="J83" i="2"/>
  <c r="E7" i="2"/>
  <c r="E79" i="2"/>
  <c r="E45" i="2"/>
  <c r="AS51" i="1"/>
  <c r="L47" i="1"/>
  <c r="AM46" i="1"/>
  <c r="L46" i="1"/>
  <c r="AM44" i="1"/>
  <c r="L44" i="1"/>
  <c r="L42" i="1"/>
  <c r="L41" i="1"/>
  <c r="AW51" i="1" l="1"/>
  <c r="AK27" i="1" s="1"/>
  <c r="W27" i="1"/>
  <c r="BK90" i="2"/>
  <c r="J91" i="2"/>
  <c r="J58" i="2" s="1"/>
  <c r="AX51" i="1"/>
  <c r="W28" i="1"/>
  <c r="AV51" i="1"/>
  <c r="W26" i="1"/>
  <c r="AY51" i="1"/>
  <c r="W29" i="1"/>
  <c r="J30" i="2"/>
  <c r="AV52" i="1" s="1"/>
  <c r="AT52" i="1" s="1"/>
  <c r="J423" i="2"/>
  <c r="J68" i="2" s="1"/>
  <c r="AT51" i="1" l="1"/>
  <c r="AK26" i="1"/>
  <c r="BK89" i="2"/>
  <c r="J89" i="2" s="1"/>
  <c r="J90" i="2"/>
  <c r="J57" i="2" s="1"/>
  <c r="J56" i="2" l="1"/>
  <c r="J27" i="2"/>
  <c r="AG52" i="1" l="1"/>
  <c r="J36" i="2"/>
  <c r="AN52" i="1" l="1"/>
  <c r="AG51" i="1"/>
  <c r="AK23" i="1" l="1"/>
  <c r="AK32" i="1" s="1"/>
  <c r="AN51" i="1"/>
</calcChain>
</file>

<file path=xl/sharedStrings.xml><?xml version="1.0" encoding="utf-8"?>
<sst xmlns="http://schemas.openxmlformats.org/spreadsheetml/2006/main" count="3547" uniqueCount="844">
  <si>
    <t>Export VZ</t>
  </si>
  <si>
    <t>List obsahuje:</t>
  </si>
  <si>
    <t>1) Rekapitulace stavby</t>
  </si>
  <si>
    <t>2) Rekapitulace objektů stavby a soupisů prací</t>
  </si>
  <si>
    <t>3.0</t>
  </si>
  <si>
    <t>ZAMOK</t>
  </si>
  <si>
    <t>False</t>
  </si>
  <si>
    <t>{bebe803f-afcd-440c-b051-2d59d939717b}</t>
  </si>
  <si>
    <t>0,01</t>
  </si>
  <si>
    <t>21</t>
  </si>
  <si>
    <t>15</t>
  </si>
  <si>
    <t>REKAPITULACE STAVBY</t>
  </si>
  <si>
    <t>v ---  níže se nacházejí doplnkové a pomocné údaje k sestavám  --- v</t>
  </si>
  <si>
    <t>Návod na vyplnění</t>
  </si>
  <si>
    <t>0,001</t>
  </si>
  <si>
    <t>Kód:</t>
  </si>
  <si>
    <t>005-0-18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</si>
  <si>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</si>
  <si>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</si>
  <si>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Ústí nad Orlicí - Chodník v ulici Na Pláni a propojovací komunikace s ulicí Kladská</t>
  </si>
  <si>
    <t>KSO:</t>
  </si>
  <si>
    <t>822 2</t>
  </si>
  <si>
    <t>CC-CZ:</t>
  </si>
  <si>
    <t>2112</t>
  </si>
  <si>
    <t>Místo:</t>
  </si>
  <si>
    <t>Ústí nad Orlicí</t>
  </si>
  <si>
    <t>Datum:</t>
  </si>
  <si>
    <t>12. 2. 2018</t>
  </si>
  <si>
    <t>Zadavatel:</t>
  </si>
  <si>
    <t>IČ:</t>
  </si>
  <si>
    <t/>
  </si>
  <si>
    <t xml:space="preserve"> </t>
  </si>
  <si>
    <t>DIČ:</t>
  </si>
  <si>
    <t>Uchazeč:</t>
  </si>
  <si>
    <t>Vyplň údaj</t>
  </si>
  <si>
    <t>Projektant:</t>
  </si>
  <si>
    <t>Ing. Jiří Cihlář</t>
  </si>
  <si>
    <t>True</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</si>
  <si>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</si>
  <si>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 Rozpočty pro jednotlivé stavební objekty a montáže technologií byly zpracovány oprávněnámi projektanty na základě zkušeností a znalostí.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</si>
  <si>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</si>
  <si>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</si>
  <si>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</si>
  <si>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</si>
  <si>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</si>
  <si>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</si>
  <si>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</si>
  <si>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</si>
  <si>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</si>
  <si>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</si>
  <si>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</si>
  <si>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</si>
  <si>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</si>
  <si>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</si>
  <si>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</si>
  <si>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</si>
  <si>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</si>
  <si>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</si>
  <si>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</si>
  <si>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</si>
  <si>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</si>
  <si>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</si>
  <si>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</si>
  <si>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</si>
  <si>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</si>
  <si>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</si>
  <si>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</si>
  <si>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</si>
  <si>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</si>
  <si>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</si>
  <si>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</si>
  <si>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</si>
  <si>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</si>
  <si>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</si>
  <si>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</si>
  <si>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</si>
  <si>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</si>
  <si>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</si>
  <si>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</si>
  <si>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101</t>
  </si>
  <si>
    <t>Zpevněné plochy</t>
  </si>
  <si>
    <t>ING</t>
  </si>
  <si>
    <t>1</t>
  </si>
  <si>
    <t>{2f31ad56-2677-4274-b18c-c7fc70756c03}</t>
  </si>
  <si>
    <t>2</t>
  </si>
  <si>
    <t>1) Krycí list soupisu</t>
  </si>
  <si>
    <t>2) Rekapitulace</t>
  </si>
  <si>
    <t>3) Soupis prací</t>
  </si>
  <si>
    <t>Zpět na list:</t>
  </si>
  <si>
    <t>Rekapitulace stavby</t>
  </si>
  <si>
    <t>KRYCÍ LIST SOUPISU</t>
  </si>
  <si>
    <t>Objekt:</t>
  </si>
  <si>
    <t>SO 101 - Zpevněné plochy</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</si>
  <si>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</si>
  <si>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</si>
  <si>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</si>
  <si>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</si>
  <si>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</si>
  <si>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</si>
  <si>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</si>
  <si>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</si>
  <si>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4 - Vodorovné konstrukce</t>
  </si>
  <si>
    <t xml:space="preserve">    5 - Komunikace pozemní</t>
  </si>
  <si>
    <t xml:space="preserve">    8 - Trubní vedení</t>
  </si>
  <si>
    <t xml:space="preserve">    9 - Ostatní konstrukce a práce-bourání</t>
  </si>
  <si>
    <t xml:space="preserve">      96 - Bourání konstrukcí</t>
  </si>
  <si>
    <t xml:space="preserve">    997 - Přesun sutě</t>
  </si>
  <si>
    <t xml:space="preserve">    998 - Přesun hmot</t>
  </si>
  <si>
    <t>VRN - Vedlejší rozpočtové náklady</t>
  </si>
  <si>
    <t xml:space="preserve">    VRN1 - Průzkumné, geodetické a projektové práce</t>
  </si>
  <si>
    <t xml:space="preserve">    VRN3 - Zařízení staveniště</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</si>
  <si>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</si>
  <si>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</si>
  <si>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</si>
  <si>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</si>
  <si>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</si>
  <si>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</si>
  <si>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</si>
  <si>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</si>
  <si>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</si>
  <si>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</si>
  <si>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</si>
  <si>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</si>
  <si>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</si>
  <si>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</si>
  <si>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</si>
  <si>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</si>
  <si>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</si>
  <si>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</si>
  <si>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</si>
  <si>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121101101</t>
  </si>
  <si>
    <t>Sejmutí ornice s přemístěním na vzdálenost do 50 m</t>
  </si>
  <si>
    <t>m3</t>
  </si>
  <si>
    <t>CS ÚRS 2018 01</t>
  </si>
  <si>
    <t>4</t>
  </si>
  <si>
    <t>-842685208</t>
  </si>
  <si>
    <t>PP</t>
  </si>
  <si>
    <t>Sejmutí ornice nebo lesní půdy  s vodorovným přemístěním na hromady v místě upotřebení nebo na dočasné či trvalé skládky se složením, na vzdálenost do 50 m</t>
  </si>
  <si>
    <t>PSC</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</si>
  <si>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</si>
  <si>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VV</t>
  </si>
  <si>
    <t>600*0,15</t>
  </si>
  <si>
    <t>62*0,15</t>
  </si>
  <si>
    <t>Součet</t>
  </si>
  <si>
    <t>122201102</t>
  </si>
  <si>
    <t>Odkopávky a prokopávky nezapažené v hornině tř. 3 objem do 1000 m3</t>
  </si>
  <si>
    <t>419567762</t>
  </si>
  <si>
    <t>Odkopávky a prokopávky nezapažené  s přehozením výkopku na vzdálenost do 3 m nebo s naložením na dopravní prostředek v hornině tř. 3 přes 100 do 1 000 m3</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</si>
  <si>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</si>
  <si>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176,76</t>
  </si>
  <si>
    <t>3</t>
  </si>
  <si>
    <t>122201109</t>
  </si>
  <si>
    <t>Příplatek za lepivost u odkopávek v hornině tř. 1 až 3</t>
  </si>
  <si>
    <t>-1463386550</t>
  </si>
  <si>
    <t>Odkopávky a prokopávky nezapažené  s přehozením výkopku na vzdálenost do 3 m nebo s naložením na dopravní prostředek v hornině tř. 3 Příplatek k cenám za lepivost horniny tř. 3</t>
  </si>
  <si>
    <t>132201101</t>
  </si>
  <si>
    <t>Hloubení rýh š do 600 mm v hornině tř. 3 objemu do 100 m3</t>
  </si>
  <si>
    <t>1002512288</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</si>
  <si>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</si>
  <si>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</si>
  <si>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8,4</t>
  </si>
  <si>
    <t>12*0,4*1,2</t>
  </si>
  <si>
    <t>5</t>
  </si>
  <si>
    <t>132201109</t>
  </si>
  <si>
    <t>Příplatek za lepivost k hloubení rýh š do 600 mm v hornině tř. 3</t>
  </si>
  <si>
    <t>-1789399583</t>
  </si>
  <si>
    <t>Hloubení zapažených i nezapažených rýh šířky do 600 mm  s urovnáním dna do předepsaného profilu a spádu v hornině tř. 3 Příplatek k cenám za lepivost horniny tř. 3</t>
  </si>
  <si>
    <t>14,16</t>
  </si>
  <si>
    <t>6</t>
  </si>
  <si>
    <t>133201101</t>
  </si>
  <si>
    <t>Hloubení šachet v hornině tř. 3 objemu do 100 m3</t>
  </si>
  <si>
    <t>-37806769</t>
  </si>
  <si>
    <t>Hloubení zapažených i nezapažených šachet  s případným nutným přemístěním výkopku ve výkopišti v hornině tř. 3 do 100 m3</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</si>
  <si>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</si>
  <si>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(1)*1*1*1,5</t>
  </si>
  <si>
    <t>(2)*1*1*1</t>
  </si>
  <si>
    <t>7</t>
  </si>
  <si>
    <t>133201109</t>
  </si>
  <si>
    <t>Příplatek za lepivost u hloubení šachet v hornině tř. 3</t>
  </si>
  <si>
    <t>-1643266542</t>
  </si>
  <si>
    <t>Hloubení zapažených i nezapažených šachet  s případným nutným přemístěním výkopku ve výkopišti v hornině tř. 3 Příplatek k cenám za lepivost horniny tř. 3</t>
  </si>
  <si>
    <t>3,5</t>
  </si>
  <si>
    <t>8</t>
  </si>
  <si>
    <t>162301101</t>
  </si>
  <si>
    <t>Vodorovné přemístění do 500 m výkopku/sypaniny z horniny tř. 1 až 4</t>
  </si>
  <si>
    <t>131387153</t>
  </si>
  <si>
    <t>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</si>
  <si>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</si>
  <si>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"zemina k ohumusování v rámci stavby" 62*0,15</t>
  </si>
  <si>
    <t>9</t>
  </si>
  <si>
    <t>162601102</t>
  </si>
  <si>
    <t>Vodorovné přemístění do 5000 m výkopku/sypaniny z horniny tř. 1 až 4</t>
  </si>
  <si>
    <t>765892032</t>
  </si>
  <si>
    <t>Vodorovné přemístění výkopku nebo sypaniny po suchu  na obvyklém dopravním prostředku, bez naložení výkopku, avšak se složením bez rozhrnutí z horniny tř. 1 až 4 na vzdálenost přes 4 000 do 5 000 m</t>
  </si>
  <si>
    <t>99,3-9,3</t>
  </si>
  <si>
    <t>176,76+14,16+3,5-(3,84+1,2)</t>
  </si>
  <si>
    <t>10</t>
  </si>
  <si>
    <t>167101101</t>
  </si>
  <si>
    <t>Nakládání výkopku z hornin tř. 1 až 4 do 100 m3</t>
  </si>
  <si>
    <t>1179517674</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</si>
  <si>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</si>
  <si>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</si>
  <si>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"zemina k ohumusování" 62*0,15</t>
  </si>
  <si>
    <t>11</t>
  </si>
  <si>
    <t>171201211</t>
  </si>
  <si>
    <t>Poplatek za uložení stavebního odpadu - zeminy a kameniva na skládce</t>
  </si>
  <si>
    <t>t</t>
  </si>
  <si>
    <t>1641954006</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</si>
  <si>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</si>
  <si>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</si>
  <si>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189,38*1,8</t>
  </si>
  <si>
    <t>12</t>
  </si>
  <si>
    <t>174101101</t>
  </si>
  <si>
    <t>Zásyp jam, šachet rýh nebo kolem objektů sypaninou se zhutněním</t>
  </si>
  <si>
    <t>-650299767</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</si>
  <si>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</si>
  <si>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</si>
  <si>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"zásyp přípojek zeminou" (12*0,4*0,8)</t>
  </si>
  <si>
    <t>"obsyp UV štěrkopískem" 1,5*0,6</t>
  </si>
  <si>
    <t>"zásyp šachet" 2*0,6</t>
  </si>
  <si>
    <t>13</t>
  </si>
  <si>
    <t>175111101</t>
  </si>
  <si>
    <t>Obsypání potrubí ručně sypaninou bez prohození sítem, uloženou do 3 m</t>
  </si>
  <si>
    <t>-954217273</t>
  </si>
  <si>
    <t>Obsypání potrubí ručně sypaninou z vhodných hornin tř. 1 až 4 nebo materiálem připraveným podél výkopu ve vzdálenosti do 3 m od jeho kraje, pro jakoukoliv hloubku výkopu a míru zhutnění bez prohození sypaniny sítem</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</si>
  <si>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</si>
  <si>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(12)*0,13</t>
  </si>
  <si>
    <t>14</t>
  </si>
  <si>
    <t>M</t>
  </si>
  <si>
    <t>58331200</t>
  </si>
  <si>
    <t>štěrkopísek netříděný zásypový materiál</t>
  </si>
  <si>
    <t>-64371375</t>
  </si>
  <si>
    <t>0,9+1,56</t>
  </si>
  <si>
    <t>2,46*2 'Přepočtené koeficientem množství</t>
  </si>
  <si>
    <t>181111111</t>
  </si>
  <si>
    <t>Plošná úprava terénu do 500 m2 zemina tř 1 až 4 nerovnosti do 100 mm v rovinně a svahu do 1:5</t>
  </si>
  <si>
    <t>m2</t>
  </si>
  <si>
    <t>2055590025</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</si>
  <si>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</si>
  <si>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</si>
  <si>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62</t>
  </si>
  <si>
    <t>16</t>
  </si>
  <si>
    <t>181301102</t>
  </si>
  <si>
    <t>Rozprostření ornice tl vrstvy do 150 mm pl do 500 m2 v rovině nebo ve svahu do 1:5</t>
  </si>
  <si>
    <t>-1236529585</t>
  </si>
  <si>
    <t>Rozprostření a urovnání ornice v rovině nebo ve svahu sklonu do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</si>
  <si>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</si>
  <si>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17</t>
  </si>
  <si>
    <t>181411131</t>
  </si>
  <si>
    <t>Založení parkového trávníku výsevem plochy do 1000 m2 v rovině a ve svahu do 1:5</t>
  </si>
  <si>
    <t>-501253339</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</si>
  <si>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</si>
  <si>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</si>
  <si>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18</t>
  </si>
  <si>
    <t>00572420</t>
  </si>
  <si>
    <t>osivo směs travní parková okrasná</t>
  </si>
  <si>
    <t>kg</t>
  </si>
  <si>
    <t>-189265428</t>
  </si>
  <si>
    <t>62*0,03</t>
  </si>
  <si>
    <t>19</t>
  </si>
  <si>
    <t>181951102</t>
  </si>
  <si>
    <t>Úprava pláně v hornině tř. 1 až 4 se zhutněním</t>
  </si>
  <si>
    <t>848624374</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</si>
  <si>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</si>
  <si>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</si>
  <si>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248+365+40</t>
  </si>
  <si>
    <t>20</t>
  </si>
  <si>
    <t>183402121</t>
  </si>
  <si>
    <t>Rozrušení půdy souvislé plochy do 500 m2 hloubky do 150 mm v rovině a svahu do 1:5</t>
  </si>
  <si>
    <t>-1657169316</t>
  </si>
  <si>
    <t>Rozrušení půdy na hloubku přes 50 do 150 mm souvislé plochy do 500 m2 v rovině nebo na svahu do 1:5</t>
  </si>
  <si>
    <t xml:space="preserve">Poznámka k souboru cen:_x000D_
1. V cenách nejsou započteny náklady na odstranění překážek na povrchu ploch, které mají být rozrušeny. Odstranění překážek se oceňuje: a) vegetační kryt cenami části A02 souboru cen 111 10-11 Odstranění travin a rákosu nebo 111 10-51 Odstranění stařiny, b) kořeny cenami části A02 souboru cen 111 2.-1 Odstranění nevhodných dřevin, c) balvany velikosti přes 0,10 m3 cenami souboru cen 122 86-11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 </t>
  </si>
  <si>
    <t>184802111</t>
  </si>
  <si>
    <t>Chemické odplevelení před založením kultury nad 20 m2 postřikem na široko v rovině a svahu do 1:5</t>
  </si>
  <si>
    <t>1924225073</t>
  </si>
  <si>
    <t>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</si>
  <si>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</si>
  <si>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22</t>
  </si>
  <si>
    <t>185851121</t>
  </si>
  <si>
    <t>Dovoz vody pro zálivku rostlin za vzdálenost do 1000 m</t>
  </si>
  <si>
    <t>-1706031477</t>
  </si>
  <si>
    <t>Dovoz vody pro zálivku rostlin  na vzdálenost do 1000 m</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</si>
  <si>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</si>
  <si>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62*0,025</t>
  </si>
  <si>
    <t>23</t>
  </si>
  <si>
    <t>185851129</t>
  </si>
  <si>
    <t>Příplatek k dovozu vody pro zálivku rostlin do 1000 m ZKD 1000 m</t>
  </si>
  <si>
    <t>-1021614391</t>
  </si>
  <si>
    <t>Dovoz vody pro zálivku rostlin  Příplatek k ceně za každých dalších i započatých 1000 m</t>
  </si>
  <si>
    <t>1,55*2</t>
  </si>
  <si>
    <t>Zakládání</t>
  </si>
  <si>
    <t>24</t>
  </si>
  <si>
    <t>271572211</t>
  </si>
  <si>
    <t>Podsyp pod základové konstrukce se zhutněním z netříděného štěrkopísku</t>
  </si>
  <si>
    <t>49527729</t>
  </si>
  <si>
    <t>Podsyp pod základové konstrukce se zhutněním a urovnáním povrchu ze štěrkopísku netříděného</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</si>
  <si>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</si>
  <si>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"podsyp pod základ parkové obruby"  131*0,4*0,1</t>
  </si>
  <si>
    <t>Vodorovné konstrukce</t>
  </si>
  <si>
    <t>25</t>
  </si>
  <si>
    <t>451573111</t>
  </si>
  <si>
    <t>Lože pod potrubí otevřený výkop ze štěrkopísku</t>
  </si>
  <si>
    <t>-2089335678</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</si>
  <si>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</si>
  <si>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</si>
  <si>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12*0,4*0,1</t>
  </si>
  <si>
    <t>Komunikace pozemní</t>
  </si>
  <si>
    <t>26</t>
  </si>
  <si>
    <t>561041111</t>
  </si>
  <si>
    <t>Zřízení podkladu ze zeminy upravené vápnem, cementem, směsnými pojivy tl 300 mm plochy do 1000 m2</t>
  </si>
  <si>
    <t>1879287555</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</si>
  <si>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</si>
  <si>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</si>
  <si>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363</t>
  </si>
  <si>
    <t>27</t>
  </si>
  <si>
    <t>58530171</t>
  </si>
  <si>
    <t>vápno nehašené CL 90-Q pro úpravu zemin bezprašné</t>
  </si>
  <si>
    <t>-1198484199</t>
  </si>
  <si>
    <t>363*0,3*1750*0,03/1000</t>
  </si>
  <si>
    <t>28</t>
  </si>
  <si>
    <t>564851112</t>
  </si>
  <si>
    <t>Podklad ze štěrkodrtě ŠD tl 160 mm</t>
  </si>
  <si>
    <t>1146383131</t>
  </si>
  <si>
    <t>Podklad ze štěrkodrti ŠD  s rozprostřením a zhutněním, po zhutnění tl. 160 mm</t>
  </si>
  <si>
    <t>248</t>
  </si>
  <si>
    <t>29</t>
  </si>
  <si>
    <t>564861114</t>
  </si>
  <si>
    <t>Podklad ze štěrkodrtě ŠD tl 230 mm</t>
  </si>
  <si>
    <t>2137506267</t>
  </si>
  <si>
    <t>Podklad ze štěrkodrti ŠD  s rozprostřením a zhutněním, po zhutnění tl. 230 mm</t>
  </si>
  <si>
    <t>365+40</t>
  </si>
  <si>
    <t>30</t>
  </si>
  <si>
    <t>565145121</t>
  </si>
  <si>
    <t>Asfaltový beton vrstva podkladní ACP 16 (obalované kamenivo OKS) tl 60 mm š přes 3 m</t>
  </si>
  <si>
    <t>1416041498</t>
  </si>
  <si>
    <t>Asfaltový beton vrstva podkladní ACP 16 (obalované kamenivo střednězrnné - OKS)  s rozprostřením a zhutněním v pruhu šířky přes 3 m, po zhutnění tl. 60 mm</t>
  </si>
  <si>
    <t xml:space="preserve">Poznámka k souboru cen:_x000D_
1. ČSN EN 13108-1 připouští pro ACP 16 pouze tl. 50 až 80 mm. </t>
  </si>
  <si>
    <t>422</t>
  </si>
  <si>
    <t>31</t>
  </si>
  <si>
    <t>567122111</t>
  </si>
  <si>
    <t>Podklad ze směsi stmelené cementem SC C 8/10 (KSC I) tl 120 mm</t>
  </si>
  <si>
    <t>665556281</t>
  </si>
  <si>
    <t>Podklad ze směsi stmelené cementem SC bez dilatačních spár, s rozprostřením a zhutněním SC C 8/10 (KSC I), po zhutnění tl. 120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</si>
  <si>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</si>
  <si>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400</t>
  </si>
  <si>
    <t>32</t>
  </si>
  <si>
    <t>573191111</t>
  </si>
  <si>
    <t>Postřik infiltrační kationaktivní emulzí v množství 1 kg/m2</t>
  </si>
  <si>
    <t>-465053162</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</si>
  <si>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</si>
  <si>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</si>
  <si>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33</t>
  </si>
  <si>
    <t>573211108</t>
  </si>
  <si>
    <t>Postřik živičný spojovací z asfaltu v množství 0,40 kg/m2</t>
  </si>
  <si>
    <t>1556645541</t>
  </si>
  <si>
    <t>Postřik spojovací PS bez posypu kamenivem z asfaltu silničního, v množství 0,40 kg/m2</t>
  </si>
  <si>
    <t>442</t>
  </si>
  <si>
    <t>34</t>
  </si>
  <si>
    <t>577134121</t>
  </si>
  <si>
    <t>Asfaltový beton vrstva obrusná ACO 11 (ABS) tř. I tl 40 mm š přes 3 m z nemodifikovaného asfaltu</t>
  </si>
  <si>
    <t>-1350304401</t>
  </si>
  <si>
    <t>Asfaltový beton vrstva obrusná ACO 11 (ABS)  s rozprostřením a se zhutněním z nemodifikovaného asfaltu v pruhu šířky přes 3 m tř. I, po zhutnění tl. 40 mm</t>
  </si>
  <si>
    <t xml:space="preserve">Poznámka k souboru cen:_x000D_
1. ČSN EN 13108-1 připouští pro ACO 11 pouze tl. 35 až 50 mm. </t>
  </si>
  <si>
    <t>35</t>
  </si>
  <si>
    <t>596211110</t>
  </si>
  <si>
    <t>Kladení zámkové dlažby komunikací pro pěší tl 60 mm skupiny A pl do 50 m2</t>
  </si>
  <si>
    <t>2122947919</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</si>
  <si>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</si>
  <si>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</si>
  <si>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36</t>
  </si>
  <si>
    <t>59245006</t>
  </si>
  <si>
    <t>dlažba skladebná betonová základní pro nevidomé 20 x 10 x 6 cm červená</t>
  </si>
  <si>
    <t>1202057466</t>
  </si>
  <si>
    <t>dlažba skladebná betonová základní pro nevidomé 20 x 10 x 6 cm barevná</t>
  </si>
  <si>
    <t>7*1,03 'Přepočtené koeficientem množství</t>
  </si>
  <si>
    <t>37</t>
  </si>
  <si>
    <t>596211112</t>
  </si>
  <si>
    <t>Kladení zámkové dlažby komunikací pro pěší tl 60 mm skupiny A pl do 300 m2</t>
  </si>
  <si>
    <t>1467388671</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</si>
  <si>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</si>
  <si>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241</t>
  </si>
  <si>
    <t>38</t>
  </si>
  <si>
    <t>59245018</t>
  </si>
  <si>
    <t>dlažba skladebná betonová 20x10x6 cm přírodní</t>
  </si>
  <si>
    <t>1948560604</t>
  </si>
  <si>
    <t>241*1,02 'Přepočtené koeficientem množství</t>
  </si>
  <si>
    <t>39</t>
  </si>
  <si>
    <t>596212210</t>
  </si>
  <si>
    <t>Kladení zámkové dlažby pozemních komunikací tl 80 mm skupiny A pl do 50 m2</t>
  </si>
  <si>
    <t>1340204367</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</si>
  <si>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</si>
  <si>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</si>
  <si>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38+2</t>
  </si>
  <si>
    <t>40</t>
  </si>
  <si>
    <t>59245005</t>
  </si>
  <si>
    <t>dlažba skladebná betonová 20x10x8 cm barevná</t>
  </si>
  <si>
    <t>-217034336</t>
  </si>
  <si>
    <t>"okrová" 38*1,03</t>
  </si>
  <si>
    <t>"červená" 2*1,03</t>
  </si>
  <si>
    <t>Trubní vedení</t>
  </si>
  <si>
    <t>41</t>
  </si>
  <si>
    <t>871315221</t>
  </si>
  <si>
    <t>Kanalizační potrubí z tvrdého PVC jednovrstvé tuhost třídy SN8 DN 160</t>
  </si>
  <si>
    <t>m</t>
  </si>
  <si>
    <t>-1968136709</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</si>
  <si>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</si>
  <si>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</si>
  <si>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42</t>
  </si>
  <si>
    <t>894811133</t>
  </si>
  <si>
    <t>Revizní šachta z PVC typ přímý, DN 400/160 tlak 12,5 t hl od 1360 do 1730 mm</t>
  </si>
  <si>
    <t>kus</t>
  </si>
  <si>
    <t>1698602401</t>
  </si>
  <si>
    <t>Revizní šachta z tvrdého PVC v otevřeném výkopu typ přímý (DN šachty/DN trubního vedení) DN 400/160, odolnost vnějšímu tlaku 12,5 t, hloubka od 1360 do 1730 mm</t>
  </si>
  <si>
    <t xml:space="preserve">Poznámka k souboru cen:_x000D_
1. V cenách jsou započteny náklady na dodání a montáž šachtového dna, trouby šachty a teleskopu. 2. V cenách je započteno i fixování šachty obsypem. Objem obsypu se neodečítá od objemu zásypu rýhy. 3. V cenách nejsou započteny náklady na dodání lapače splavenin. Lapač splavenin se oceňuje ve specifikaci. Ztratné lze dohodnout ve výši 1 %. </t>
  </si>
  <si>
    <t>43</t>
  </si>
  <si>
    <t>895941111</t>
  </si>
  <si>
    <t>Zřízení vpusti kanalizační uliční z betonových dílců typ UV-50 normální</t>
  </si>
  <si>
    <t>-305933695</t>
  </si>
  <si>
    <t>Zřízení vpusti kanalizační  uliční z betonových dílců typ UV-50 normální</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</si>
  <si>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</si>
  <si>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P</t>
  </si>
  <si>
    <t>Poznámka k položce:
přesné složení UV bude stanoveno na místě</t>
  </si>
  <si>
    <t>44</t>
  </si>
  <si>
    <t>59223852</t>
  </si>
  <si>
    <t>dno betonové pro uliční vpusť s kalovou prohlubní 45x30x5 cm</t>
  </si>
  <si>
    <t>-1324274847</t>
  </si>
  <si>
    <t>45</t>
  </si>
  <si>
    <t>59223857</t>
  </si>
  <si>
    <t>skruž betonová pro uliční vpusť horní 45 x 29,5 x 5 cm</t>
  </si>
  <si>
    <t>-1127043888</t>
  </si>
  <si>
    <t>46</t>
  </si>
  <si>
    <t>592238541</t>
  </si>
  <si>
    <t>skruž betonová pro uliční vpusťs výtokovým otvorem PVC "se sifonem" TBV-Q 450/570/3z, 45x57x5 cm</t>
  </si>
  <si>
    <t>CS ÚRS 2017 01</t>
  </si>
  <si>
    <t>-1890587115</t>
  </si>
  <si>
    <t>skruž betonová pro uliční vpusť s výtokovým otvorem PVC, 45x57x5 cm</t>
  </si>
  <si>
    <t>47</t>
  </si>
  <si>
    <t>59223860</t>
  </si>
  <si>
    <t>skruž betonová pro uliční vpusť středová 45 x 19,5 x 5 cm</t>
  </si>
  <si>
    <t>363949992</t>
  </si>
  <si>
    <t>48</t>
  </si>
  <si>
    <t>592238640</t>
  </si>
  <si>
    <t>prstenec betonový pro uliční vpusť vyrovnávací 39-27 x 6 x 13 cm</t>
  </si>
  <si>
    <t>1515454326</t>
  </si>
  <si>
    <t>49</t>
  </si>
  <si>
    <t>59223875</t>
  </si>
  <si>
    <t>koš nízký pro uliční vpusti, žárově zinkovaný plech,pro rám 500/500</t>
  </si>
  <si>
    <t>1852687360</t>
  </si>
  <si>
    <t>50</t>
  </si>
  <si>
    <t>895971111</t>
  </si>
  <si>
    <t>Zasakovací box z polypropylenu PP bez revize pro vsakování jednořadová galerie objemu do 5 m3</t>
  </si>
  <si>
    <t>soubor</t>
  </si>
  <si>
    <t>-1081768574</t>
  </si>
  <si>
    <t>Zasakovací boxy z polypropylenu PP  bez možnosti revize a čištění pro vsakování deštových vod v jednořadové galerii o celkovém objemu do 5 m3</t>
  </si>
  <si>
    <t xml:space="preserve">Poznámka k souboru cen:_x000D_
1. V cenách jsou započteny i náklady na zhutněnou vyrovnávací násypnou vrstvu ze štěrku 16/32 tl. 200 mm. 2. V cenách -2113 až – 2236 jsou započteny i náklady na: a) dvě vstupní hrdla (nátoky) v dimenzi DN 160/315 b) šachtový adaptér DN 600/315, šachtovou rouru a poklop s prstencem. 3. V cenách nejsou započteny náklady na: a) fixování zasakovacích boxů obsypem, který se oceňuje cenami souboru 174.0-11 zásyp sypaninou z jakékoliv horniny katalogu 800-1 Zemní práce části A01, b) napojení stávajícího kanalizačního potrubí, c) dodání dešťové šachty pro zasakovací boxy a retenci. Tyto se oceňují cenami souboru cen 894 81-2... této části katalogu. </t>
  </si>
  <si>
    <t>51</t>
  </si>
  <si>
    <t>899204112</t>
  </si>
  <si>
    <t>Osazení mříží litinových včetně rámů a košů na bahno pro třídu zatížení D400, E600</t>
  </si>
  <si>
    <t>2091747414</t>
  </si>
  <si>
    <t xml:space="preserve">Poznámka k souboru cen:_x000D_
1. V cenách nejsou započteny náklady na dodání mříží, rámů a košů na bahno; tyto náklady se oceňují ve specifikaci. </t>
  </si>
  <si>
    <t>52</t>
  </si>
  <si>
    <t>55242320</t>
  </si>
  <si>
    <t>mříž vtoková litinová plochá 500x500mm D400</t>
  </si>
  <si>
    <t>-117571340</t>
  </si>
  <si>
    <t>mříž vtoková litinová plochá 500x500mm</t>
  </si>
  <si>
    <t>Poznámka k položce:
vč. rámu</t>
  </si>
  <si>
    <t>53</t>
  </si>
  <si>
    <t>899620121</t>
  </si>
  <si>
    <t>Obetonování plastové šachty z polypropylenu betonem prostým tř. C 12/15 otevřený výkop</t>
  </si>
  <si>
    <t>710642848</t>
  </si>
  <si>
    <t>Obetonování plastových šachet z polypropylenu betonem prostým v otevřeném výkopu, beton tř. C 12/15</t>
  </si>
  <si>
    <t>0,5</t>
  </si>
  <si>
    <t>54</t>
  </si>
  <si>
    <t>napojení_02</t>
  </si>
  <si>
    <t>napojení "navrtávka" kanalizace DN 160 na stávající potrubí, šachtu</t>
  </si>
  <si>
    <t>-568035673</t>
  </si>
  <si>
    <t>napojení kanalizace DN 160</t>
  </si>
  <si>
    <t xml:space="preserve">Poznámka k položce:
vč. utěsnění přípojky
</t>
  </si>
  <si>
    <t>1+1</t>
  </si>
  <si>
    <t>Ostatní konstrukce a práce-bourání</t>
  </si>
  <si>
    <t>55</t>
  </si>
  <si>
    <t>916131213</t>
  </si>
  <si>
    <t>Osazení silničního obrubníku betonového stojatého s boční opěrou do lože z betonu prostého</t>
  </si>
  <si>
    <t>-367009563</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</si>
  <si>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</si>
  <si>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</si>
  <si>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88+6+13</t>
  </si>
  <si>
    <t>56</t>
  </si>
  <si>
    <t>59217031</t>
  </si>
  <si>
    <t>obrubník betonový silniční 100 x 15 x 25 cm</t>
  </si>
  <si>
    <t>1679926139</t>
  </si>
  <si>
    <t>88</t>
  </si>
  <si>
    <t>88*1,01 'Přepočtené koeficientem množství</t>
  </si>
  <si>
    <t>57</t>
  </si>
  <si>
    <t>59217029</t>
  </si>
  <si>
    <t>obrubník betonový silniční nájezdový 100x15x15 cm</t>
  </si>
  <si>
    <t>-1834736039</t>
  </si>
  <si>
    <t>13*1,01 'Přepočtené koeficientem množství</t>
  </si>
  <si>
    <t>58</t>
  </si>
  <si>
    <t>59217030</t>
  </si>
  <si>
    <t>obrubník betonový silniční přechodový 100x15x15-25 cm</t>
  </si>
  <si>
    <t>1442297192</t>
  </si>
  <si>
    <t>6*1,01 'Přepočtené koeficientem množství</t>
  </si>
  <si>
    <t>59</t>
  </si>
  <si>
    <t>916231213</t>
  </si>
  <si>
    <t>Osazení chodníkového obrubníku betonového stojatého s boční opěrou do lože z betonu prostého</t>
  </si>
  <si>
    <t>-204972483</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</si>
  <si>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</si>
  <si>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</si>
  <si>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60</t>
  </si>
  <si>
    <t>59217017</t>
  </si>
  <si>
    <t>obrubník betonový chodníkový 100x10x25 cm</t>
  </si>
  <si>
    <t>-729193574</t>
  </si>
  <si>
    <t>19*1,01 'Přepočtené koeficientem množství</t>
  </si>
  <si>
    <t>61</t>
  </si>
  <si>
    <t>916331112</t>
  </si>
  <si>
    <t>Osazení zahradního obrubníku betonového do lože z betonu s boční opěrou</t>
  </si>
  <si>
    <t>-1599579133</t>
  </si>
  <si>
    <t>Osazení zahradního obrubníku betonového s ložem tl. od 50 do 100 mm z betonu prostého tř. C 12/15 s boční opěrou z betonu prostého tř. C 12/15</t>
  </si>
  <si>
    <t xml:space="preserve">Poznámka k souboru cen:_x000D_
1. V cenách jsou započteny i náklady na zalití a zatření spár cementovou maltou. 2. V cenách nejsou započteny náklady na dodání obrubníků; tyto se oceňují ve specifikaci. 3. Část lože přesahující tloušťku 100 mm lze ocenit cenou 916 99-1121 Lože pod obrubníky, krajníky nebo obruby z dlažebních kostek, katalogu 822-1. </t>
  </si>
  <si>
    <t>131</t>
  </si>
  <si>
    <t>59217011</t>
  </si>
  <si>
    <t>obrubník betonový zahradní 50x5x20 cm</t>
  </si>
  <si>
    <t>-864686591</t>
  </si>
  <si>
    <t>131*1,01 'Přepočtené koeficientem množství</t>
  </si>
  <si>
    <t>63</t>
  </si>
  <si>
    <t>919732211</t>
  </si>
  <si>
    <t>Styčná spára napojení nového živičného povrchu na stávající za tepla š 15 mm hl 25 mm s prořezáním</t>
  </si>
  <si>
    <t>840202748</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</si>
  <si>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</si>
  <si>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</si>
  <si>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64</t>
  </si>
  <si>
    <t>919735111</t>
  </si>
  <si>
    <t>Řezání stávajícího živičného krytu hl do 50 mm</t>
  </si>
  <si>
    <t>-1827105805</t>
  </si>
  <si>
    <t>Řezání stávajícího živičného krytu nebo podkladu  hloubky do 50 mm</t>
  </si>
  <si>
    <t xml:space="preserve">Poznámka k souboru cen:_x000D_
1. V cenách jsou započteny i náklady na spotřebu vody. </t>
  </si>
  <si>
    <t>65</t>
  </si>
  <si>
    <t>919735112</t>
  </si>
  <si>
    <t>Řezání stávajícího živičného krytu hl do 100 mm</t>
  </si>
  <si>
    <t>-712194774</t>
  </si>
  <si>
    <t>Řezání stávajícího živičného krytu nebo podkladu  hloubky přes 50 do 100 mm</t>
  </si>
  <si>
    <t>66</t>
  </si>
  <si>
    <t>935113112</t>
  </si>
  <si>
    <t>Osazení odvodňovacího polymerbetonového žlabu s krycím roštem šířky přes 200 mm</t>
  </si>
  <si>
    <t>242028839</t>
  </si>
  <si>
    <t>Osazení odvodňovacího žlabu s krycím roštem  polymerbetonového šířky přes 200 mm</t>
  </si>
  <si>
    <t xml:space="preserve">Poznámka k souboru cen:_x000D_
1. V cenách jsou započteny i náklady na předepsané obetonování a lože z betonu. 2. V cenách nejsou započteny náklady na odvodňovací žlab s příslušenstvím; tyto náklady se oceňují ve specifikaci. </t>
  </si>
  <si>
    <t>4,5</t>
  </si>
  <si>
    <t>67</t>
  </si>
  <si>
    <t>59227223.0</t>
  </si>
  <si>
    <t>žlab odvodňovací tř. F 900, 100x26x27,5 cm, bez spádu dna</t>
  </si>
  <si>
    <t>-2000929120</t>
  </si>
  <si>
    <t>žlab odvodňovací tř. F 900 beton se skleněnými vlákny pozink.hrana,100x26x27,5 cm, bez spádu dna</t>
  </si>
  <si>
    <t>68</t>
  </si>
  <si>
    <t>59227257.0</t>
  </si>
  <si>
    <t>čelní stěna uzavřená - pozinkovaná ocel, 26x27,5 cm</t>
  </si>
  <si>
    <t>-1230113718</t>
  </si>
  <si>
    <t>69</t>
  </si>
  <si>
    <t>59227275.0</t>
  </si>
  <si>
    <t>vpusť odtoková s pozinkovaným košem 50x26x57 cm</t>
  </si>
  <si>
    <t>2112723969</t>
  </si>
  <si>
    <t>70</t>
  </si>
  <si>
    <t>59227279.0</t>
  </si>
  <si>
    <t>kryt štěrbinový litinový, tř. D 400, SW 2x85/20 mm, 50x24,9x2 cm, černý</t>
  </si>
  <si>
    <t>682494298</t>
  </si>
  <si>
    <t>4,5*2</t>
  </si>
  <si>
    <t>96</t>
  </si>
  <si>
    <t>Bourání konstrukcí</t>
  </si>
  <si>
    <t>71</t>
  </si>
  <si>
    <t>966008231</t>
  </si>
  <si>
    <t>Bourání plastového odvodňovacího žlabu š do 200 mm</t>
  </si>
  <si>
    <t>2033238566</t>
  </si>
  <si>
    <t>Bourání odvodňovacího žlabu s odklizením a uložením vybouraného materiálu na skládku na vzdálenost do 10 m nebo s naložením na dopravní prostředek plastového s krycím roštem šířky do 200 mm</t>
  </si>
  <si>
    <t xml:space="preserve">Poznámka k souboru cen:_x000D_
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 </t>
  </si>
  <si>
    <t>72</t>
  </si>
  <si>
    <t>113106187</t>
  </si>
  <si>
    <t>Rozebrání dlažeb vozovek ze zámkové dlažby s ložem z kameniva strojně pl do 50 m2</t>
  </si>
  <si>
    <t>-1667310715</t>
  </si>
  <si>
    <t>Rozebrání dlažeb a dílců vozovek a ploch s přemístěním hmot na skládku na vzdálenost do 3 m nebo s naložením na dopravní prostředek, s jakoukoliv výplní spár strojně plochy jednotlivě do 50 m2 ze zámkové dlažby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</si>
  <si>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</si>
  <si>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73</t>
  </si>
  <si>
    <t>113154112</t>
  </si>
  <si>
    <t>Frézování živičného krytu tl 40 mm pruh š 0,5 m pl do 500 m2 bez překážek v trase</t>
  </si>
  <si>
    <t>1208915450</t>
  </si>
  <si>
    <t>Frézování živičného podkladu nebo krytu  s naložením na dopravní prostředek plochy do 500 m2 bez překážek v trase pruhu šířky do 0,5 m, tloušťky vrstvy 40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</si>
  <si>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</si>
  <si>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74</t>
  </si>
  <si>
    <t>113154113.6</t>
  </si>
  <si>
    <t>Frézování živičného krytu tl 60 mm pruh š 0,5 m pl do 500 m2 bez překážek v trase</t>
  </si>
  <si>
    <t>-1229210803</t>
  </si>
  <si>
    <t>Frézování živičného podkladu nebo krytu  s naložením na dopravní prostředek plochy do 500 m2 bez překážek v trase pruhu šířky do 0,5 m, tloušťky vrstvy 60 mm</t>
  </si>
  <si>
    <t>75</t>
  </si>
  <si>
    <t>113202111</t>
  </si>
  <si>
    <t>Vytrhání obrub krajníků obrubníků stojatých</t>
  </si>
  <si>
    <t>423547538</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</si>
  <si>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</si>
  <si>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</si>
  <si>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997</t>
  </si>
  <si>
    <t>Přesun sutě</t>
  </si>
  <si>
    <t>76</t>
  </si>
  <si>
    <t>997221551</t>
  </si>
  <si>
    <t>Vodorovná doprava suti ze sypkých materiálů do 1 km</t>
  </si>
  <si>
    <t>-406411054</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</si>
  <si>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</si>
  <si>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</si>
  <si>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2,06+3,072</t>
  </si>
  <si>
    <t>77</t>
  </si>
  <si>
    <t>997221559</t>
  </si>
  <si>
    <t>Příplatek ZKD 1 km u vodorovné dopravy suti ze sypkých materiálů</t>
  </si>
  <si>
    <t>1714314417</t>
  </si>
  <si>
    <t>Vodorovná doprava suti  bez naložení, ale se složením a s hrubým urovnáním Příplatek k ceně za každý další i započatý 1 km přes 1 km</t>
  </si>
  <si>
    <t>5,132*4</t>
  </si>
  <si>
    <t>78</t>
  </si>
  <si>
    <t>997221561</t>
  </si>
  <si>
    <t>Vodorovná doprava suti z kusových materiálů do 1 km</t>
  </si>
  <si>
    <t>678953091</t>
  </si>
  <si>
    <t>Vodorovná doprava suti  bez naložení, ale se složením a s hrubým urovnáním z kusových materiálů, na vzdálenost do 1 km</t>
  </si>
  <si>
    <t>1,05+14,75+6,15</t>
  </si>
  <si>
    <t>79</t>
  </si>
  <si>
    <t>997221569</t>
  </si>
  <si>
    <t>Příplatek ZKD 1 km u vodorovné dopravy suti z kusových materiálů</t>
  </si>
  <si>
    <t>-774584024</t>
  </si>
  <si>
    <t>21,95*4</t>
  </si>
  <si>
    <t>80</t>
  </si>
  <si>
    <t>997221815</t>
  </si>
  <si>
    <t>Poplatek za uložení na skládce (skládkovné) stavebního odpadu betonového kód odpadu 170 101</t>
  </si>
  <si>
    <t>-68335579</t>
  </si>
  <si>
    <t>Poplatek za uložení stavebního odpadu na skládce (skládkovné) z prostého betonu zatříděného do Katalogu odpadů pod kódem 170 101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</si>
  <si>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</si>
  <si>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81</t>
  </si>
  <si>
    <t>997221845</t>
  </si>
  <si>
    <t>Poplatek za uložení na skládce (skládkovné) odpadu asfaltového bez dehtu kód odpadu 170 302</t>
  </si>
  <si>
    <t>-1785055999</t>
  </si>
  <si>
    <t>Poplatek za uložení stavebního odpadu na skládce (skládkovné) asfaltového bez obsahu dehtu zatříděného do Katalogu odpadů pod kódem 170 302</t>
  </si>
  <si>
    <t>998</t>
  </si>
  <si>
    <t>Přesun hmot</t>
  </si>
  <si>
    <t>82</t>
  </si>
  <si>
    <t>998223011</t>
  </si>
  <si>
    <t>Přesun hmot pro pozemní komunikace s krytem dlážděným</t>
  </si>
  <si>
    <t>1125723340</t>
  </si>
  <si>
    <t>Přesun hmot pro pozemní komunikace s krytem dlážděným  dopravní vzdálenost do 200 m jakékoliv délky objektu</t>
  </si>
  <si>
    <t>VRN</t>
  </si>
  <si>
    <t>Vedlejší rozpočtové náklady</t>
  </si>
  <si>
    <t>VRN1</t>
  </si>
  <si>
    <t>Průzkumné, geodetické a projektové práce</t>
  </si>
  <si>
    <t>83</t>
  </si>
  <si>
    <t>012203000</t>
  </si>
  <si>
    <t>Geodetické práce při provádění stavby</t>
  </si>
  <si>
    <t>1024</t>
  </si>
  <si>
    <t>-2005247885</t>
  </si>
  <si>
    <t>VRN3</t>
  </si>
  <si>
    <t>Zařízení staveniště</t>
  </si>
  <si>
    <t>84</t>
  </si>
  <si>
    <t>030001000</t>
  </si>
  <si>
    <t>2078746340</t>
  </si>
  <si>
    <t>85</t>
  </si>
  <si>
    <t>034303000</t>
  </si>
  <si>
    <t>Dopravní značení na staveništi (DIO)</t>
  </si>
  <si>
    <t>-558532333</t>
  </si>
  <si>
    <t>Dopravní značení na staveništi</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</si>
  <si>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</si>
  <si>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</si>
  <si>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</si>
  <si>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</si>
  <si>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</si>
  <si>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</si>
  <si>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</si>
  <si>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</si>
  <si>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</si>
  <si>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</si>
  <si>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t>
  </si>
  <si>
    <t>Stavební objekt pozemní</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</si>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</sst>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7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0" fillId="2" borderId="0" xfId="0" applyFont="1" applyFill="1" applyAlignment="1" applyProtection="1">
      <alignment horizontal="left" vertical="center"/>
    </xf>
    <xf numFmtId="0" fontId="11" fillId="2" borderId="0" xfId="0" applyFont="1" applyFill="1" applyAlignment="1" applyProtection="1">
      <alignment vertical="center"/>
    </xf>
    <xf numFmtId="0" fontId="12" fillId="2" borderId="0" xfId="0" applyFont="1" applyFill="1" applyAlignment="1" applyProtection="1">
      <alignment horizontal="left" vertical="center"/>
    </xf>
    <xf numFmtId="0" fontId="13" fillId="2" borderId="0" xfId="1" applyFont="1" applyFill="1" applyAlignment="1" applyProtection="1">
      <alignment vertical="center"/>
    </xf>
    <xf numFmtId="0" fontId="44" fillId="2" borderId="0" xfId="1" applyFill="1"/>
    <xf numFmtId="0" fontId="0" fillId="2" borderId="0" xfId="0" applyFill="1"/>
    <xf numFmtId="0" fontId="10" fillId="2" borderId="0" xfId="0" applyFont="1" applyFill="1" applyAlignment="1">
      <alignment horizontal="lef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4" fillId="0" borderId="0" xfId="0" applyFont="1" applyBorder="1" applyAlignment="1" applyProtection="1">
      <alignment horizontal="left" vertical="center"/>
    </xf>
    <xf numFmtId="0" fontId="0" fillId="0" borderId="6" xfId="0" applyBorder="1" applyProtection="1"/>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7"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9"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4"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0"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7" fillId="0" borderId="20" xfId="0" applyFont="1" applyBorder="1" applyAlignment="1" applyProtection="1">
      <alignment horizontal="center" vertical="center" wrapText="1"/>
    </xf>
    <xf numFmtId="0" fontId="17" fillId="0" borderId="21" xfId="0" applyFont="1" applyBorder="1" applyAlignment="1" applyProtection="1">
      <alignment horizontal="center" vertical="center" wrapText="1"/>
    </xf>
    <xf numFmtId="0" fontId="17"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0" fontId="3" fillId="0" borderId="0" xfId="0" applyFont="1" applyAlignment="1" applyProtection="1">
      <alignment horizontal="center" vertical="center"/>
    </xf>
    <xf numFmtId="4" fontId="21" fillId="0" borderId="18"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9" xfId="0" applyNumberFormat="1" applyFont="1" applyBorder="1" applyAlignment="1" applyProtection="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5"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horizontal="center" vertical="center"/>
    </xf>
    <xf numFmtId="0" fontId="4" fillId="0" borderId="5" xfId="0" applyFont="1" applyBorder="1" applyAlignment="1">
      <alignment vertical="center"/>
    </xf>
    <xf numFmtId="4" fontId="28" fillId="0" borderId="23" xfId="0" applyNumberFormat="1" applyFont="1" applyBorder="1" applyAlignment="1" applyProtection="1">
      <alignment vertical="center"/>
    </xf>
    <xf numFmtId="4" fontId="28" fillId="0" borderId="24" xfId="0" applyNumberFormat="1" applyFont="1" applyBorder="1" applyAlignment="1" applyProtection="1">
      <alignment vertical="center"/>
    </xf>
    <xf numFmtId="166" fontId="28" fillId="0" borderId="24" xfId="0" applyNumberFormat="1" applyFont="1" applyBorder="1" applyAlignment="1" applyProtection="1">
      <alignment vertical="center"/>
    </xf>
    <xf numFmtId="4" fontId="28"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1" fillId="2" borderId="0" xfId="0" applyFont="1" applyFill="1" applyAlignment="1">
      <alignment vertical="center"/>
    </xf>
    <xf numFmtId="0" fontId="12" fillId="2" borderId="0" xfId="0" applyFont="1" applyFill="1" applyAlignment="1">
      <alignment horizontal="left" vertical="center"/>
    </xf>
    <xf numFmtId="0" fontId="29" fillId="2" borderId="0" xfId="1" applyFont="1" applyFill="1" applyAlignment="1">
      <alignment vertical="center"/>
    </xf>
    <xf numFmtId="0" fontId="11"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7"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9" fillId="0" borderId="0" xfId="0" applyFont="1" applyBorder="1" applyAlignment="1" applyProtection="1">
      <alignment horizontal="left" vertical="center"/>
    </xf>
    <xf numFmtId="4" fontId="22"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0"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7"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2" fillId="0" borderId="0" xfId="0" applyNumberFormat="1" applyFont="1" applyAlignment="1" applyProtection="1"/>
    <xf numFmtId="166" fontId="31" fillId="0" borderId="16" xfId="0" applyNumberFormat="1" applyFont="1" applyBorder="1" applyAlignment="1" applyProtection="1"/>
    <xf numFmtId="166" fontId="31" fillId="0" borderId="17" xfId="0" applyNumberFormat="1" applyFont="1" applyBorder="1" applyAlignment="1" applyProtection="1"/>
    <xf numFmtId="4" fontId="32"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8" xfId="0" applyFont="1" applyBorder="1" applyAlignment="1" applyProtection="1">
      <alignment vertical="center"/>
    </xf>
    <xf numFmtId="0" fontId="35" fillId="0" borderId="0" xfId="0" applyFont="1" applyAlignment="1" applyProtection="1">
      <alignment vertical="center" wrapText="1"/>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8" fillId="0" borderId="0" xfId="0" applyFont="1" applyAlignment="1">
      <alignment horizontal="left" vertical="top" wrapText="1"/>
    </xf>
    <xf numFmtId="0" fontId="18"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19"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8"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0" fillId="0" borderId="0" xfId="0"/>
    <xf numFmtId="0" fontId="17" fillId="0" borderId="0" xfId="0" applyFont="1" applyBorder="1" applyAlignment="1" applyProtection="1">
      <alignment horizontal="left" vertical="center" wrapText="1"/>
    </xf>
    <xf numFmtId="0" fontId="17"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7" fillId="0" borderId="0" xfId="0" applyFont="1" applyAlignment="1" applyProtection="1">
      <alignment horizontal="left" vertical="center" wrapText="1"/>
    </xf>
    <xf numFmtId="0" fontId="17" fillId="0" borderId="0" xfId="0" applyFont="1" applyAlignment="1" applyProtection="1">
      <alignment horizontal="left" vertical="center"/>
    </xf>
    <xf numFmtId="0" fontId="0" fillId="0" borderId="0" xfId="0" applyFont="1" applyAlignment="1" applyProtection="1">
      <alignment vertical="center"/>
    </xf>
    <xf numFmtId="0" fontId="29" fillId="2" borderId="0" xfId="1" applyFont="1" applyFill="1" applyAlignment="1">
      <alignment vertical="center"/>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top"/>
      <protection locked="0"/>
    </xf>
    <xf numFmtId="0" fontId="39" fillId="0" borderId="34" xfId="0" applyFont="1" applyBorder="1" applyAlignment="1" applyProtection="1">
      <alignment horizontal="left"/>
      <protection locked="0"/>
    </xf>
    <xf numFmtId="0" fontId="38" fillId="0" borderId="1"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protection locked="0"/>
    </xf>
    <xf numFmtId="49" fontId="40"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tabSelected="1" workbookViewId="0">
      <pane ySplit="1" topLeftCell="A2" activePane="bottomLeft" state="frozen"/>
      <selection pane="bottomLeft" activeCell="G35" sqref="G35"/>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50000000000003" customHeight="1">
      <c r="AR2" s="352"/>
      <c r="AS2" s="352"/>
      <c r="AT2" s="352"/>
      <c r="AU2" s="352"/>
      <c r="AV2" s="352"/>
      <c r="AW2" s="352"/>
      <c r="AX2" s="352"/>
      <c r="AY2" s="352"/>
      <c r="AZ2" s="352"/>
      <c r="BA2" s="352"/>
      <c r="BB2" s="352"/>
      <c r="BC2" s="352"/>
      <c r="BD2" s="352"/>
      <c r="BE2" s="352"/>
      <c r="BS2" s="22" t="s">
        <v>8</v>
      </c>
      <c r="BT2" s="22" t="s">
        <v>9</v>
      </c>
    </row>
    <row r="3" spans="1:74" ht="6.95"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spans="1:74" ht="36.950000000000003"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spans="1:74" ht="14.45" customHeight="1">
      <c r="B5" s="26"/>
      <c r="C5" s="27"/>
      <c r="D5" s="32" t="s">
        <v>15</v>
      </c>
      <c r="E5" s="27"/>
      <c r="F5" s="27"/>
      <c r="G5" s="27"/>
      <c r="H5" s="27"/>
      <c r="I5" s="27"/>
      <c r="J5" s="27"/>
      <c r="K5" s="317" t="s">
        <v>16</v>
      </c>
      <c r="L5" s="318"/>
      <c r="M5" s="318"/>
      <c r="N5" s="318"/>
      <c r="O5" s="318"/>
      <c r="P5" s="318"/>
      <c r="Q5" s="318"/>
      <c r="R5" s="318"/>
      <c r="S5" s="318"/>
      <c r="T5" s="318"/>
      <c r="U5" s="318"/>
      <c r="V5" s="318"/>
      <c r="W5" s="318"/>
      <c r="X5" s="318"/>
      <c r="Y5" s="318"/>
      <c r="Z5" s="318"/>
      <c r="AA5" s="318"/>
      <c r="AB5" s="318"/>
      <c r="AC5" s="318"/>
      <c r="AD5" s="318"/>
      <c r="AE5" s="318"/>
      <c r="AF5" s="318"/>
      <c r="AG5" s="318"/>
      <c r="AH5" s="318"/>
      <c r="AI5" s="318"/>
      <c r="AJ5" s="318"/>
      <c r="AK5" s="318"/>
      <c r="AL5" s="318"/>
      <c r="AM5" s="318"/>
      <c r="AN5" s="318"/>
      <c r="AO5" s="318"/>
      <c r="AP5" s="27"/>
      <c r="AQ5" s="29"/>
      <c r="BE5" s="315" t="s">
        <v>17</v>
      </c>
      <c r="BS5" s="22" t="s">
        <v>8</v>
      </c>
    </row>
    <row r="6" spans="1:74" ht="36.950000000000003" customHeight="1">
      <c r="B6" s="26"/>
      <c r="C6" s="27"/>
      <c r="D6" s="34" t="s">
        <v>18</v>
      </c>
      <c r="E6" s="27"/>
      <c r="F6" s="27"/>
      <c r="G6" s="27"/>
      <c r="H6" s="27"/>
      <c r="I6" s="27"/>
      <c r="J6" s="27"/>
      <c r="K6" s="319" t="s">
        <v>19</v>
      </c>
      <c r="L6" s="318"/>
      <c r="M6" s="318"/>
      <c r="N6" s="318"/>
      <c r="O6" s="318"/>
      <c r="P6" s="318"/>
      <c r="Q6" s="318"/>
      <c r="R6" s="318"/>
      <c r="S6" s="318"/>
      <c r="T6" s="318"/>
      <c r="U6" s="318"/>
      <c r="V6" s="318"/>
      <c r="W6" s="318"/>
      <c r="X6" s="318"/>
      <c r="Y6" s="318"/>
      <c r="Z6" s="318"/>
      <c r="AA6" s="318"/>
      <c r="AB6" s="318"/>
      <c r="AC6" s="318"/>
      <c r="AD6" s="318"/>
      <c r="AE6" s="318"/>
      <c r="AF6" s="318"/>
      <c r="AG6" s="318"/>
      <c r="AH6" s="318"/>
      <c r="AI6" s="318"/>
      <c r="AJ6" s="318"/>
      <c r="AK6" s="318"/>
      <c r="AL6" s="318"/>
      <c r="AM6" s="318"/>
      <c r="AN6" s="318"/>
      <c r="AO6" s="318"/>
      <c r="AP6" s="27"/>
      <c r="AQ6" s="29"/>
      <c r="BE6" s="316"/>
      <c r="BS6" s="22" t="s">
        <v>8</v>
      </c>
    </row>
    <row r="7" spans="1:74" ht="14.45" customHeight="1">
      <c r="B7" s="26"/>
      <c r="C7" s="27"/>
      <c r="D7" s="35"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5" t="s">
        <v>22</v>
      </c>
      <c r="AL7" s="27"/>
      <c r="AM7" s="27"/>
      <c r="AN7" s="33" t="s">
        <v>23</v>
      </c>
      <c r="AO7" s="27"/>
      <c r="AP7" s="27"/>
      <c r="AQ7" s="29"/>
      <c r="BE7" s="316"/>
      <c r="BS7" s="22" t="s">
        <v>8</v>
      </c>
    </row>
    <row r="8" spans="1:74" ht="14.45" customHeight="1">
      <c r="B8" s="26"/>
      <c r="C8" s="27"/>
      <c r="D8" s="35" t="s">
        <v>24</v>
      </c>
      <c r="E8" s="27"/>
      <c r="F8" s="27"/>
      <c r="G8" s="27"/>
      <c r="H8" s="27"/>
      <c r="I8" s="27"/>
      <c r="J8" s="27"/>
      <c r="K8" s="33" t="s">
        <v>25</v>
      </c>
      <c r="L8" s="27"/>
      <c r="M8" s="27"/>
      <c r="N8" s="27"/>
      <c r="O8" s="27"/>
      <c r="P8" s="27"/>
      <c r="Q8" s="27"/>
      <c r="R8" s="27"/>
      <c r="S8" s="27"/>
      <c r="T8" s="27"/>
      <c r="U8" s="27"/>
      <c r="V8" s="27"/>
      <c r="W8" s="27"/>
      <c r="X8" s="27"/>
      <c r="Y8" s="27"/>
      <c r="Z8" s="27"/>
      <c r="AA8" s="27"/>
      <c r="AB8" s="27"/>
      <c r="AC8" s="27"/>
      <c r="AD8" s="27"/>
      <c r="AE8" s="27"/>
      <c r="AF8" s="27"/>
      <c r="AG8" s="27"/>
      <c r="AH8" s="27"/>
      <c r="AI8" s="27"/>
      <c r="AJ8" s="27"/>
      <c r="AK8" s="35" t="s">
        <v>26</v>
      </c>
      <c r="AL8" s="27"/>
      <c r="AM8" s="27"/>
      <c r="AN8" s="36" t="s">
        <v>27</v>
      </c>
      <c r="AO8" s="27"/>
      <c r="AP8" s="27"/>
      <c r="AQ8" s="29"/>
      <c r="BE8" s="316"/>
      <c r="BS8" s="22" t="s">
        <v>8</v>
      </c>
    </row>
    <row r="9" spans="1:74" ht="14.45"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16"/>
      <c r="BS9" s="22" t="s">
        <v>8</v>
      </c>
    </row>
    <row r="10" spans="1:74" ht="14.45" customHeight="1">
      <c r="B10" s="26"/>
      <c r="C10" s="27"/>
      <c r="D10" s="35" t="s">
        <v>28</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5" t="s">
        <v>29</v>
      </c>
      <c r="AL10" s="27"/>
      <c r="AM10" s="27"/>
      <c r="AN10" s="33" t="s">
        <v>30</v>
      </c>
      <c r="AO10" s="27"/>
      <c r="AP10" s="27"/>
      <c r="AQ10" s="29"/>
      <c r="BE10" s="316"/>
      <c r="BS10" s="22" t="s">
        <v>8</v>
      </c>
    </row>
    <row r="11" spans="1:74" ht="18.399999999999999" customHeight="1">
      <c r="B11" s="26"/>
      <c r="C11" s="27"/>
      <c r="D11" s="27"/>
      <c r="E11" s="33" t="s">
        <v>31</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5" t="s">
        <v>32</v>
      </c>
      <c r="AL11" s="27"/>
      <c r="AM11" s="27"/>
      <c r="AN11" s="33" t="s">
        <v>30</v>
      </c>
      <c r="AO11" s="27"/>
      <c r="AP11" s="27"/>
      <c r="AQ11" s="29"/>
      <c r="BE11" s="316"/>
      <c r="BS11" s="22" t="s">
        <v>8</v>
      </c>
    </row>
    <row r="12" spans="1:74" ht="6.95"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16"/>
      <c r="BS12" s="22" t="s">
        <v>8</v>
      </c>
    </row>
    <row r="13" spans="1:74" ht="14.45" customHeight="1">
      <c r="B13" s="26"/>
      <c r="C13" s="27"/>
      <c r="D13" s="35" t="s">
        <v>33</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5" t="s">
        <v>29</v>
      </c>
      <c r="AL13" s="27"/>
      <c r="AM13" s="27"/>
      <c r="AN13" s="37" t="s">
        <v>34</v>
      </c>
      <c r="AO13" s="27"/>
      <c r="AP13" s="27"/>
      <c r="AQ13" s="29"/>
      <c r="BE13" s="316"/>
      <c r="BS13" s="22" t="s">
        <v>8</v>
      </c>
    </row>
    <row r="14" spans="1:74">
      <c r="B14" s="26"/>
      <c r="C14" s="27"/>
      <c r="D14" s="27"/>
      <c r="E14" s="320" t="s">
        <v>34</v>
      </c>
      <c r="F14" s="321"/>
      <c r="G14" s="321"/>
      <c r="H14" s="321"/>
      <c r="I14" s="321"/>
      <c r="J14" s="321"/>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5" t="s">
        <v>32</v>
      </c>
      <c r="AL14" s="27"/>
      <c r="AM14" s="27"/>
      <c r="AN14" s="37" t="s">
        <v>34</v>
      </c>
      <c r="AO14" s="27"/>
      <c r="AP14" s="27"/>
      <c r="AQ14" s="29"/>
      <c r="BE14" s="316"/>
      <c r="BS14" s="22" t="s">
        <v>8</v>
      </c>
    </row>
    <row r="15" spans="1:74" ht="6.95"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16"/>
      <c r="BS15" s="22" t="s">
        <v>6</v>
      </c>
    </row>
    <row r="16" spans="1:74" ht="14.45" customHeight="1">
      <c r="B16" s="26"/>
      <c r="C16" s="27"/>
      <c r="D16" s="35" t="s">
        <v>35</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5" t="s">
        <v>29</v>
      </c>
      <c r="AL16" s="27"/>
      <c r="AM16" s="27"/>
      <c r="AN16" s="33" t="s">
        <v>30</v>
      </c>
      <c r="AO16" s="27"/>
      <c r="AP16" s="27"/>
      <c r="AQ16" s="29"/>
      <c r="BE16" s="316"/>
      <c r="BS16" s="22" t="s">
        <v>6</v>
      </c>
    </row>
    <row r="17" spans="2:71" ht="18.399999999999999" customHeight="1">
      <c r="B17" s="26"/>
      <c r="C17" s="27"/>
      <c r="D17" s="27"/>
      <c r="E17" s="33" t="s">
        <v>36</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5" t="s">
        <v>32</v>
      </c>
      <c r="AL17" s="27"/>
      <c r="AM17" s="27"/>
      <c r="AN17" s="33" t="s">
        <v>30</v>
      </c>
      <c r="AO17" s="27"/>
      <c r="AP17" s="27"/>
      <c r="AQ17" s="29"/>
      <c r="BE17" s="316"/>
      <c r="BS17" s="22" t="s">
        <v>37</v>
      </c>
    </row>
    <row r="18" spans="2:71" ht="6.95"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16"/>
      <c r="BS18" s="22" t="s">
        <v>8</v>
      </c>
    </row>
    <row r="19" spans="2:71" ht="14.45" customHeight="1">
      <c r="B19" s="26"/>
      <c r="C19" s="27"/>
      <c r="D19" s="35" t="s">
        <v>38</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16"/>
      <c r="BS19" s="22" t="s">
        <v>8</v>
      </c>
    </row>
    <row r="20" spans="2:71" ht="114" customHeight="1">
      <c r="B20" s="26"/>
      <c r="C20" s="27"/>
      <c r="D20" s="27"/>
      <c r="E20" s="322" t="s">
        <v>39</v>
      </c>
      <c r="F20" s="322"/>
      <c r="G20" s="322"/>
      <c r="H20" s="322"/>
      <c r="I20" s="322"/>
      <c r="J20" s="322"/>
      <c r="K20" s="322"/>
      <c r="L20" s="322"/>
      <c r="M20" s="322"/>
      <c r="N20" s="322"/>
      <c r="O20" s="322"/>
      <c r="P20" s="322"/>
      <c r="Q20" s="322"/>
      <c r="R20" s="322"/>
      <c r="S20" s="322"/>
      <c r="T20" s="322"/>
      <c r="U20" s="322"/>
      <c r="V20" s="322"/>
      <c r="W20" s="322"/>
      <c r="X20" s="322"/>
      <c r="Y20" s="322"/>
      <c r="Z20" s="322"/>
      <c r="AA20" s="322"/>
      <c r="AB20" s="322"/>
      <c r="AC20" s="322"/>
      <c r="AD20" s="322"/>
      <c r="AE20" s="322"/>
      <c r="AF20" s="322"/>
      <c r="AG20" s="322"/>
      <c r="AH20" s="322"/>
      <c r="AI20" s="322"/>
      <c r="AJ20" s="322"/>
      <c r="AK20" s="322"/>
      <c r="AL20" s="322"/>
      <c r="AM20" s="322"/>
      <c r="AN20" s="322"/>
      <c r="AO20" s="27"/>
      <c r="AP20" s="27"/>
      <c r="AQ20" s="29"/>
      <c r="BE20" s="316"/>
      <c r="BS20" s="22" t="s">
        <v>6</v>
      </c>
    </row>
    <row r="21" spans="2:71" ht="6.95"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16"/>
    </row>
    <row r="22" spans="2:71" ht="6.95" customHeight="1">
      <c r="B22" s="26"/>
      <c r="C22" s="27"/>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27"/>
      <c r="AQ22" s="29"/>
      <c r="BE22" s="316"/>
    </row>
    <row r="23" spans="2:71" s="1" customFormat="1" ht="25.9" customHeight="1">
      <c r="B23" s="39"/>
      <c r="C23" s="40"/>
      <c r="D23" s="41" t="s">
        <v>40</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323">
        <f>ROUND(AG51,2)</f>
        <v>0</v>
      </c>
      <c r="AL23" s="324"/>
      <c r="AM23" s="324"/>
      <c r="AN23" s="324"/>
      <c r="AO23" s="324"/>
      <c r="AP23" s="40"/>
      <c r="AQ23" s="43"/>
      <c r="BE23" s="316"/>
    </row>
    <row r="24" spans="2:71" s="1" customFormat="1" ht="6.95" customHeight="1">
      <c r="B24" s="39"/>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3"/>
      <c r="BE24" s="316"/>
    </row>
    <row r="25" spans="2:71" s="1" customFormat="1" ht="13.5">
      <c r="B25" s="39"/>
      <c r="C25" s="40"/>
      <c r="D25" s="40"/>
      <c r="E25" s="40"/>
      <c r="F25" s="40"/>
      <c r="G25" s="40"/>
      <c r="H25" s="40"/>
      <c r="I25" s="40"/>
      <c r="J25" s="40"/>
      <c r="K25" s="40"/>
      <c r="L25" s="325" t="s">
        <v>41</v>
      </c>
      <c r="M25" s="325"/>
      <c r="N25" s="325"/>
      <c r="O25" s="325"/>
      <c r="P25" s="40"/>
      <c r="Q25" s="40"/>
      <c r="R25" s="40"/>
      <c r="S25" s="40"/>
      <c r="T25" s="40"/>
      <c r="U25" s="40"/>
      <c r="V25" s="40"/>
      <c r="W25" s="325" t="s">
        <v>42</v>
      </c>
      <c r="X25" s="325"/>
      <c r="Y25" s="325"/>
      <c r="Z25" s="325"/>
      <c r="AA25" s="325"/>
      <c r="AB25" s="325"/>
      <c r="AC25" s="325"/>
      <c r="AD25" s="325"/>
      <c r="AE25" s="325"/>
      <c r="AF25" s="40"/>
      <c r="AG25" s="40"/>
      <c r="AH25" s="40"/>
      <c r="AI25" s="40"/>
      <c r="AJ25" s="40"/>
      <c r="AK25" s="325" t="s">
        <v>43</v>
      </c>
      <c r="AL25" s="325"/>
      <c r="AM25" s="325"/>
      <c r="AN25" s="325"/>
      <c r="AO25" s="325"/>
      <c r="AP25" s="40"/>
      <c r="AQ25" s="43"/>
      <c r="BE25" s="316"/>
    </row>
    <row r="26" spans="2:71" s="2" customFormat="1" ht="14.45" customHeight="1">
      <c r="B26" s="45"/>
      <c r="C26" s="46"/>
      <c r="D26" s="47" t="s">
        <v>44</v>
      </c>
      <c r="E26" s="46"/>
      <c r="F26" s="47" t="s">
        <v>45</v>
      </c>
      <c r="G26" s="46"/>
      <c r="H26" s="46"/>
      <c r="I26" s="46"/>
      <c r="J26" s="46"/>
      <c r="K26" s="46"/>
      <c r="L26" s="326">
        <v>0.21</v>
      </c>
      <c r="M26" s="327"/>
      <c r="N26" s="327"/>
      <c r="O26" s="327"/>
      <c r="P26" s="46"/>
      <c r="Q26" s="46"/>
      <c r="R26" s="46"/>
      <c r="S26" s="46"/>
      <c r="T26" s="46"/>
      <c r="U26" s="46"/>
      <c r="V26" s="46"/>
      <c r="W26" s="328">
        <f>ROUND(AZ51,2)</f>
        <v>0</v>
      </c>
      <c r="X26" s="327"/>
      <c r="Y26" s="327"/>
      <c r="Z26" s="327"/>
      <c r="AA26" s="327"/>
      <c r="AB26" s="327"/>
      <c r="AC26" s="327"/>
      <c r="AD26" s="327"/>
      <c r="AE26" s="327"/>
      <c r="AF26" s="46"/>
      <c r="AG26" s="46"/>
      <c r="AH26" s="46"/>
      <c r="AI26" s="46"/>
      <c r="AJ26" s="46"/>
      <c r="AK26" s="328">
        <f>ROUND(AV51,2)</f>
        <v>0</v>
      </c>
      <c r="AL26" s="327"/>
      <c r="AM26" s="327"/>
      <c r="AN26" s="327"/>
      <c r="AO26" s="327"/>
      <c r="AP26" s="46"/>
      <c r="AQ26" s="48"/>
      <c r="BE26" s="316"/>
    </row>
    <row r="27" spans="2:71" s="2" customFormat="1" ht="14.45" customHeight="1">
      <c r="B27" s="45"/>
      <c r="C27" s="46"/>
      <c r="D27" s="46"/>
      <c r="E27" s="46"/>
      <c r="F27" s="47" t="s">
        <v>46</v>
      </c>
      <c r="G27" s="46"/>
      <c r="H27" s="46"/>
      <c r="I27" s="46"/>
      <c r="J27" s="46"/>
      <c r="K27" s="46"/>
      <c r="L27" s="326">
        <v>0.15</v>
      </c>
      <c r="M27" s="327"/>
      <c r="N27" s="327"/>
      <c r="O27" s="327"/>
      <c r="P27" s="46"/>
      <c r="Q27" s="46"/>
      <c r="R27" s="46"/>
      <c r="S27" s="46"/>
      <c r="T27" s="46"/>
      <c r="U27" s="46"/>
      <c r="V27" s="46"/>
      <c r="W27" s="328">
        <f>ROUND(BA51,2)</f>
        <v>0</v>
      </c>
      <c r="X27" s="327"/>
      <c r="Y27" s="327"/>
      <c r="Z27" s="327"/>
      <c r="AA27" s="327"/>
      <c r="AB27" s="327"/>
      <c r="AC27" s="327"/>
      <c r="AD27" s="327"/>
      <c r="AE27" s="327"/>
      <c r="AF27" s="46"/>
      <c r="AG27" s="46"/>
      <c r="AH27" s="46"/>
      <c r="AI27" s="46"/>
      <c r="AJ27" s="46"/>
      <c r="AK27" s="328">
        <f>ROUND(AW51,2)</f>
        <v>0</v>
      </c>
      <c r="AL27" s="327"/>
      <c r="AM27" s="327"/>
      <c r="AN27" s="327"/>
      <c r="AO27" s="327"/>
      <c r="AP27" s="46"/>
      <c r="AQ27" s="48"/>
      <c r="BE27" s="316"/>
    </row>
    <row r="28" spans="2:71" s="2" customFormat="1" ht="14.45" hidden="1" customHeight="1">
      <c r="B28" s="45"/>
      <c r="C28" s="46"/>
      <c r="D28" s="46"/>
      <c r="E28" s="46"/>
      <c r="F28" s="47" t="s">
        <v>47</v>
      </c>
      <c r="G28" s="46"/>
      <c r="H28" s="46"/>
      <c r="I28" s="46"/>
      <c r="J28" s="46"/>
      <c r="K28" s="46"/>
      <c r="L28" s="326">
        <v>0.21</v>
      </c>
      <c r="M28" s="327"/>
      <c r="N28" s="327"/>
      <c r="O28" s="327"/>
      <c r="P28" s="46"/>
      <c r="Q28" s="46"/>
      <c r="R28" s="46"/>
      <c r="S28" s="46"/>
      <c r="T28" s="46"/>
      <c r="U28" s="46"/>
      <c r="V28" s="46"/>
      <c r="W28" s="328">
        <f>ROUND(BB51,2)</f>
        <v>0</v>
      </c>
      <c r="X28" s="327"/>
      <c r="Y28" s="327"/>
      <c r="Z28" s="327"/>
      <c r="AA28" s="327"/>
      <c r="AB28" s="327"/>
      <c r="AC28" s="327"/>
      <c r="AD28" s="327"/>
      <c r="AE28" s="327"/>
      <c r="AF28" s="46"/>
      <c r="AG28" s="46"/>
      <c r="AH28" s="46"/>
      <c r="AI28" s="46"/>
      <c r="AJ28" s="46"/>
      <c r="AK28" s="328">
        <v>0</v>
      </c>
      <c r="AL28" s="327"/>
      <c r="AM28" s="327"/>
      <c r="AN28" s="327"/>
      <c r="AO28" s="327"/>
      <c r="AP28" s="46"/>
      <c r="AQ28" s="48"/>
      <c r="BE28" s="316"/>
    </row>
    <row r="29" spans="2:71" s="2" customFormat="1" ht="14.45" hidden="1" customHeight="1">
      <c r="B29" s="45"/>
      <c r="C29" s="46"/>
      <c r="D29" s="46"/>
      <c r="E29" s="46"/>
      <c r="F29" s="47" t="s">
        <v>48</v>
      </c>
      <c r="G29" s="46"/>
      <c r="H29" s="46"/>
      <c r="I29" s="46"/>
      <c r="J29" s="46"/>
      <c r="K29" s="46"/>
      <c r="L29" s="326">
        <v>0.15</v>
      </c>
      <c r="M29" s="327"/>
      <c r="N29" s="327"/>
      <c r="O29" s="327"/>
      <c r="P29" s="46"/>
      <c r="Q29" s="46"/>
      <c r="R29" s="46"/>
      <c r="S29" s="46"/>
      <c r="T29" s="46"/>
      <c r="U29" s="46"/>
      <c r="V29" s="46"/>
      <c r="W29" s="328">
        <f>ROUND(BC51,2)</f>
        <v>0</v>
      </c>
      <c r="X29" s="327"/>
      <c r="Y29" s="327"/>
      <c r="Z29" s="327"/>
      <c r="AA29" s="327"/>
      <c r="AB29" s="327"/>
      <c r="AC29" s="327"/>
      <c r="AD29" s="327"/>
      <c r="AE29" s="327"/>
      <c r="AF29" s="46"/>
      <c r="AG29" s="46"/>
      <c r="AH29" s="46"/>
      <c r="AI29" s="46"/>
      <c r="AJ29" s="46"/>
      <c r="AK29" s="328">
        <v>0</v>
      </c>
      <c r="AL29" s="327"/>
      <c r="AM29" s="327"/>
      <c r="AN29" s="327"/>
      <c r="AO29" s="327"/>
      <c r="AP29" s="46"/>
      <c r="AQ29" s="48"/>
      <c r="BE29" s="316"/>
    </row>
    <row r="30" spans="2:71" s="2" customFormat="1" ht="14.45" hidden="1" customHeight="1">
      <c r="B30" s="45"/>
      <c r="C30" s="46"/>
      <c r="D30" s="46"/>
      <c r="E30" s="46"/>
      <c r="F30" s="47" t="s">
        <v>49</v>
      </c>
      <c r="G30" s="46"/>
      <c r="H30" s="46"/>
      <c r="I30" s="46"/>
      <c r="J30" s="46"/>
      <c r="K30" s="46"/>
      <c r="L30" s="326">
        <v>0</v>
      </c>
      <c r="M30" s="327"/>
      <c r="N30" s="327"/>
      <c r="O30" s="327"/>
      <c r="P30" s="46"/>
      <c r="Q30" s="46"/>
      <c r="R30" s="46"/>
      <c r="S30" s="46"/>
      <c r="T30" s="46"/>
      <c r="U30" s="46"/>
      <c r="V30" s="46"/>
      <c r="W30" s="328">
        <f>ROUND(BD51,2)</f>
        <v>0</v>
      </c>
      <c r="X30" s="327"/>
      <c r="Y30" s="327"/>
      <c r="Z30" s="327"/>
      <c r="AA30" s="327"/>
      <c r="AB30" s="327"/>
      <c r="AC30" s="327"/>
      <c r="AD30" s="327"/>
      <c r="AE30" s="327"/>
      <c r="AF30" s="46"/>
      <c r="AG30" s="46"/>
      <c r="AH30" s="46"/>
      <c r="AI30" s="46"/>
      <c r="AJ30" s="46"/>
      <c r="AK30" s="328">
        <v>0</v>
      </c>
      <c r="AL30" s="327"/>
      <c r="AM30" s="327"/>
      <c r="AN30" s="327"/>
      <c r="AO30" s="327"/>
      <c r="AP30" s="46"/>
      <c r="AQ30" s="48"/>
      <c r="BE30" s="316"/>
    </row>
    <row r="31" spans="2:71" s="1" customFormat="1" ht="6.95" customHeight="1">
      <c r="B31" s="39"/>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3"/>
      <c r="BE31" s="316"/>
    </row>
    <row r="32" spans="2:71" s="1" customFormat="1" ht="25.9" customHeight="1">
      <c r="B32" s="39"/>
      <c r="C32" s="49"/>
      <c r="D32" s="50" t="s">
        <v>50</v>
      </c>
      <c r="E32" s="51"/>
      <c r="F32" s="51"/>
      <c r="G32" s="51"/>
      <c r="H32" s="51"/>
      <c r="I32" s="51"/>
      <c r="J32" s="51"/>
      <c r="K32" s="51"/>
      <c r="L32" s="51"/>
      <c r="M32" s="51"/>
      <c r="N32" s="51"/>
      <c r="O32" s="51"/>
      <c r="P32" s="51"/>
      <c r="Q32" s="51"/>
      <c r="R32" s="51"/>
      <c r="S32" s="51"/>
      <c r="T32" s="52" t="s">
        <v>51</v>
      </c>
      <c r="U32" s="51"/>
      <c r="V32" s="51"/>
      <c r="W32" s="51"/>
      <c r="X32" s="329" t="s">
        <v>52</v>
      </c>
      <c r="Y32" s="330"/>
      <c r="Z32" s="330"/>
      <c r="AA32" s="330"/>
      <c r="AB32" s="330"/>
      <c r="AC32" s="51"/>
      <c r="AD32" s="51"/>
      <c r="AE32" s="51"/>
      <c r="AF32" s="51"/>
      <c r="AG32" s="51"/>
      <c r="AH32" s="51"/>
      <c r="AI32" s="51"/>
      <c r="AJ32" s="51"/>
      <c r="AK32" s="331">
        <f>SUM(AK23:AK30)</f>
        <v>0</v>
      </c>
      <c r="AL32" s="330"/>
      <c r="AM32" s="330"/>
      <c r="AN32" s="330"/>
      <c r="AO32" s="332"/>
      <c r="AP32" s="49"/>
      <c r="AQ32" s="53"/>
      <c r="BE32" s="316"/>
    </row>
    <row r="33" spans="2:56" s="1" customFormat="1" ht="6.95" customHeight="1">
      <c r="B33" s="39"/>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3"/>
    </row>
    <row r="34" spans="2:56" s="1" customFormat="1" ht="6.95" customHeight="1">
      <c r="B34" s="54"/>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6"/>
    </row>
    <row r="38" spans="2:56" s="1" customFormat="1" ht="6.95" customHeight="1">
      <c r="B38" s="57"/>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9"/>
    </row>
    <row r="39" spans="2:56" s="1" customFormat="1" ht="36.950000000000003" customHeight="1">
      <c r="B39" s="39"/>
      <c r="C39" s="60" t="s">
        <v>53</v>
      </c>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1"/>
      <c r="AL39" s="61"/>
      <c r="AM39" s="61"/>
      <c r="AN39" s="61"/>
      <c r="AO39" s="61"/>
      <c r="AP39" s="61"/>
      <c r="AQ39" s="61"/>
      <c r="AR39" s="59"/>
    </row>
    <row r="40" spans="2:56" s="1" customFormat="1" ht="6.95" customHeight="1">
      <c r="B40" s="39"/>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1"/>
      <c r="AQ40" s="61"/>
      <c r="AR40" s="59"/>
    </row>
    <row r="41" spans="2:56" s="3" customFormat="1" ht="14.45" customHeight="1">
      <c r="B41" s="62"/>
      <c r="C41" s="63" t="s">
        <v>15</v>
      </c>
      <c r="D41" s="64"/>
      <c r="E41" s="64"/>
      <c r="F41" s="64"/>
      <c r="G41" s="64"/>
      <c r="H41" s="64"/>
      <c r="I41" s="64"/>
      <c r="J41" s="64"/>
      <c r="K41" s="64"/>
      <c r="L41" s="64" t="str">
        <f>K5</f>
        <v>005-0-18</v>
      </c>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5"/>
    </row>
    <row r="42" spans="2:56" s="4" customFormat="1" ht="36.950000000000003" customHeight="1">
      <c r="B42" s="66"/>
      <c r="C42" s="67" t="s">
        <v>18</v>
      </c>
      <c r="D42" s="68"/>
      <c r="E42" s="68"/>
      <c r="F42" s="68"/>
      <c r="G42" s="68"/>
      <c r="H42" s="68"/>
      <c r="I42" s="68"/>
      <c r="J42" s="68"/>
      <c r="K42" s="68"/>
      <c r="L42" s="333" t="str">
        <f>K6</f>
        <v>Ústí nad Orlicí - Chodník v ulici Na Pláni a propojovací komunikace s ulicí Kladská</v>
      </c>
      <c r="M42" s="334"/>
      <c r="N42" s="334"/>
      <c r="O42" s="334"/>
      <c r="P42" s="334"/>
      <c r="Q42" s="334"/>
      <c r="R42" s="334"/>
      <c r="S42" s="334"/>
      <c r="T42" s="334"/>
      <c r="U42" s="334"/>
      <c r="V42" s="334"/>
      <c r="W42" s="334"/>
      <c r="X42" s="334"/>
      <c r="Y42" s="334"/>
      <c r="Z42" s="334"/>
      <c r="AA42" s="334"/>
      <c r="AB42" s="334"/>
      <c r="AC42" s="334"/>
      <c r="AD42" s="334"/>
      <c r="AE42" s="334"/>
      <c r="AF42" s="334"/>
      <c r="AG42" s="334"/>
      <c r="AH42" s="334"/>
      <c r="AI42" s="334"/>
      <c r="AJ42" s="334"/>
      <c r="AK42" s="334"/>
      <c r="AL42" s="334"/>
      <c r="AM42" s="334"/>
      <c r="AN42" s="334"/>
      <c r="AO42" s="334"/>
      <c r="AP42" s="68"/>
      <c r="AQ42" s="68"/>
      <c r="AR42" s="69"/>
    </row>
    <row r="43" spans="2:56" s="1" customFormat="1" ht="6.95" customHeight="1">
      <c r="B43" s="39"/>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59"/>
    </row>
    <row r="44" spans="2:56" s="1" customFormat="1">
      <c r="B44" s="39"/>
      <c r="C44" s="63" t="s">
        <v>24</v>
      </c>
      <c r="D44" s="61"/>
      <c r="E44" s="61"/>
      <c r="F44" s="61"/>
      <c r="G44" s="61"/>
      <c r="H44" s="61"/>
      <c r="I44" s="61"/>
      <c r="J44" s="61"/>
      <c r="K44" s="61"/>
      <c r="L44" s="70" t="str">
        <f>IF(K8="","",K8)</f>
        <v>Ústí nad Orlicí</v>
      </c>
      <c r="M44" s="61"/>
      <c r="N44" s="61"/>
      <c r="O44" s="61"/>
      <c r="P44" s="61"/>
      <c r="Q44" s="61"/>
      <c r="R44" s="61"/>
      <c r="S44" s="61"/>
      <c r="T44" s="61"/>
      <c r="U44" s="61"/>
      <c r="V44" s="61"/>
      <c r="W44" s="61"/>
      <c r="X44" s="61"/>
      <c r="Y44" s="61"/>
      <c r="Z44" s="61"/>
      <c r="AA44" s="61"/>
      <c r="AB44" s="61"/>
      <c r="AC44" s="61"/>
      <c r="AD44" s="61"/>
      <c r="AE44" s="61"/>
      <c r="AF44" s="61"/>
      <c r="AG44" s="61"/>
      <c r="AH44" s="61"/>
      <c r="AI44" s="63" t="s">
        <v>26</v>
      </c>
      <c r="AJ44" s="61"/>
      <c r="AK44" s="61"/>
      <c r="AL44" s="61"/>
      <c r="AM44" s="335" t="str">
        <f>IF(AN8= "","",AN8)</f>
        <v>12. 2. 2018</v>
      </c>
      <c r="AN44" s="335"/>
      <c r="AO44" s="61"/>
      <c r="AP44" s="61"/>
      <c r="AQ44" s="61"/>
      <c r="AR44" s="59"/>
    </row>
    <row r="45" spans="2:56" s="1" customFormat="1" ht="6.95" customHeight="1">
      <c r="B45" s="39"/>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59"/>
    </row>
    <row r="46" spans="2:56" s="1" customFormat="1">
      <c r="B46" s="39"/>
      <c r="C46" s="63" t="s">
        <v>28</v>
      </c>
      <c r="D46" s="61"/>
      <c r="E46" s="61"/>
      <c r="F46" s="61"/>
      <c r="G46" s="61"/>
      <c r="H46" s="61"/>
      <c r="I46" s="61"/>
      <c r="J46" s="61"/>
      <c r="K46" s="61"/>
      <c r="L46" s="64" t="str">
        <f>IF(E11= "","",E11)</f>
        <v xml:space="preserve"> </v>
      </c>
      <c r="M46" s="61"/>
      <c r="N46" s="61"/>
      <c r="O46" s="61"/>
      <c r="P46" s="61"/>
      <c r="Q46" s="61"/>
      <c r="R46" s="61"/>
      <c r="S46" s="61"/>
      <c r="T46" s="61"/>
      <c r="U46" s="61"/>
      <c r="V46" s="61"/>
      <c r="W46" s="61"/>
      <c r="X46" s="61"/>
      <c r="Y46" s="61"/>
      <c r="Z46" s="61"/>
      <c r="AA46" s="61"/>
      <c r="AB46" s="61"/>
      <c r="AC46" s="61"/>
      <c r="AD46" s="61"/>
      <c r="AE46" s="61"/>
      <c r="AF46" s="61"/>
      <c r="AG46" s="61"/>
      <c r="AH46" s="61"/>
      <c r="AI46" s="63" t="s">
        <v>35</v>
      </c>
      <c r="AJ46" s="61"/>
      <c r="AK46" s="61"/>
      <c r="AL46" s="61"/>
      <c r="AM46" s="336" t="str">
        <f>IF(E17="","",E17)</f>
        <v>Ing. Jiří Cihlář</v>
      </c>
      <c r="AN46" s="336"/>
      <c r="AO46" s="336"/>
      <c r="AP46" s="336"/>
      <c r="AQ46" s="61"/>
      <c r="AR46" s="59"/>
      <c r="AS46" s="337" t="s">
        <v>54</v>
      </c>
      <c r="AT46" s="338"/>
      <c r="AU46" s="72"/>
      <c r="AV46" s="72"/>
      <c r="AW46" s="72"/>
      <c r="AX46" s="72"/>
      <c r="AY46" s="72"/>
      <c r="AZ46" s="72"/>
      <c r="BA46" s="72"/>
      <c r="BB46" s="72"/>
      <c r="BC46" s="72"/>
      <c r="BD46" s="73"/>
    </row>
    <row r="47" spans="2:56" s="1" customFormat="1">
      <c r="B47" s="39"/>
      <c r="C47" s="63" t="s">
        <v>33</v>
      </c>
      <c r="D47" s="61"/>
      <c r="E47" s="61"/>
      <c r="F47" s="61"/>
      <c r="G47" s="61"/>
      <c r="H47" s="61"/>
      <c r="I47" s="61"/>
      <c r="J47" s="61"/>
      <c r="K47" s="61"/>
      <c r="L47" s="64" t="str">
        <f>IF(E14= "Vyplň údaj","",E14)</f>
        <v/>
      </c>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59"/>
      <c r="AS47" s="339"/>
      <c r="AT47" s="340"/>
      <c r="AU47" s="74"/>
      <c r="AV47" s="74"/>
      <c r="AW47" s="74"/>
      <c r="AX47" s="74"/>
      <c r="AY47" s="74"/>
      <c r="AZ47" s="74"/>
      <c r="BA47" s="74"/>
      <c r="BB47" s="74"/>
      <c r="BC47" s="74"/>
      <c r="BD47" s="75"/>
    </row>
    <row r="48" spans="2:56" s="1" customFormat="1" ht="10.9" customHeight="1">
      <c r="B48" s="39"/>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61"/>
      <c r="AP48" s="61"/>
      <c r="AQ48" s="61"/>
      <c r="AR48" s="59"/>
      <c r="AS48" s="341"/>
      <c r="AT48" s="342"/>
      <c r="AU48" s="40"/>
      <c r="AV48" s="40"/>
      <c r="AW48" s="40"/>
      <c r="AX48" s="40"/>
      <c r="AY48" s="40"/>
      <c r="AZ48" s="40"/>
      <c r="BA48" s="40"/>
      <c r="BB48" s="40"/>
      <c r="BC48" s="40"/>
      <c r="BD48" s="76"/>
    </row>
    <row r="49" spans="1:91" s="1" customFormat="1" ht="29.25" customHeight="1">
      <c r="B49" s="39"/>
      <c r="C49" s="343" t="s">
        <v>55</v>
      </c>
      <c r="D49" s="344"/>
      <c r="E49" s="344"/>
      <c r="F49" s="344"/>
      <c r="G49" s="344"/>
      <c r="H49" s="77"/>
      <c r="I49" s="345" t="s">
        <v>56</v>
      </c>
      <c r="J49" s="344"/>
      <c r="K49" s="344"/>
      <c r="L49" s="344"/>
      <c r="M49" s="344"/>
      <c r="N49" s="344"/>
      <c r="O49" s="344"/>
      <c r="P49" s="344"/>
      <c r="Q49" s="344"/>
      <c r="R49" s="344"/>
      <c r="S49" s="344"/>
      <c r="T49" s="344"/>
      <c r="U49" s="344"/>
      <c r="V49" s="344"/>
      <c r="W49" s="344"/>
      <c r="X49" s="344"/>
      <c r="Y49" s="344"/>
      <c r="Z49" s="344"/>
      <c r="AA49" s="344"/>
      <c r="AB49" s="344"/>
      <c r="AC49" s="344"/>
      <c r="AD49" s="344"/>
      <c r="AE49" s="344"/>
      <c r="AF49" s="344"/>
      <c r="AG49" s="346" t="s">
        <v>57</v>
      </c>
      <c r="AH49" s="344"/>
      <c r="AI49" s="344"/>
      <c r="AJ49" s="344"/>
      <c r="AK49" s="344"/>
      <c r="AL49" s="344"/>
      <c r="AM49" s="344"/>
      <c r="AN49" s="345" t="s">
        <v>58</v>
      </c>
      <c r="AO49" s="344"/>
      <c r="AP49" s="344"/>
      <c r="AQ49" s="78" t="s">
        <v>59</v>
      </c>
      <c r="AR49" s="59"/>
      <c r="AS49" s="79" t="s">
        <v>60</v>
      </c>
      <c r="AT49" s="80" t="s">
        <v>61</v>
      </c>
      <c r="AU49" s="80" t="s">
        <v>62</v>
      </c>
      <c r="AV49" s="80" t="s">
        <v>63</v>
      </c>
      <c r="AW49" s="80" t="s">
        <v>64</v>
      </c>
      <c r="AX49" s="80" t="s">
        <v>65</v>
      </c>
      <c r="AY49" s="80" t="s">
        <v>66</v>
      </c>
      <c r="AZ49" s="80" t="s">
        <v>67</v>
      </c>
      <c r="BA49" s="80" t="s">
        <v>68</v>
      </c>
      <c r="BB49" s="80" t="s">
        <v>69</v>
      </c>
      <c r="BC49" s="80" t="s">
        <v>70</v>
      </c>
      <c r="BD49" s="81" t="s">
        <v>71</v>
      </c>
    </row>
    <row r="50" spans="1:91" s="1" customFormat="1" ht="10.9" customHeight="1">
      <c r="B50" s="39"/>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59"/>
      <c r="AS50" s="82"/>
      <c r="AT50" s="83"/>
      <c r="AU50" s="83"/>
      <c r="AV50" s="83"/>
      <c r="AW50" s="83"/>
      <c r="AX50" s="83"/>
      <c r="AY50" s="83"/>
      <c r="AZ50" s="83"/>
      <c r="BA50" s="83"/>
      <c r="BB50" s="83"/>
      <c r="BC50" s="83"/>
      <c r="BD50" s="84"/>
    </row>
    <row r="51" spans="1:91" s="4" customFormat="1" ht="32.450000000000003" customHeight="1">
      <c r="B51" s="66"/>
      <c r="C51" s="85" t="s">
        <v>72</v>
      </c>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350">
        <f>ROUND(AG52,2)</f>
        <v>0</v>
      </c>
      <c r="AH51" s="350"/>
      <c r="AI51" s="350"/>
      <c r="AJ51" s="350"/>
      <c r="AK51" s="350"/>
      <c r="AL51" s="350"/>
      <c r="AM51" s="350"/>
      <c r="AN51" s="351">
        <f>SUM(AG51,AT51)</f>
        <v>0</v>
      </c>
      <c r="AO51" s="351"/>
      <c r="AP51" s="351"/>
      <c r="AQ51" s="87" t="s">
        <v>30</v>
      </c>
      <c r="AR51" s="69"/>
      <c r="AS51" s="88">
        <f>ROUND(AS52,2)</f>
        <v>0</v>
      </c>
      <c r="AT51" s="89">
        <f>ROUND(SUM(AV51:AW51),2)</f>
        <v>0</v>
      </c>
      <c r="AU51" s="90">
        <f>ROUND(AU52,5)</f>
        <v>0</v>
      </c>
      <c r="AV51" s="89">
        <f>ROUND(AZ51*L26,2)</f>
        <v>0</v>
      </c>
      <c r="AW51" s="89">
        <f>ROUND(BA51*L27,2)</f>
        <v>0</v>
      </c>
      <c r="AX51" s="89">
        <f>ROUND(BB51*L26,2)</f>
        <v>0</v>
      </c>
      <c r="AY51" s="89">
        <f>ROUND(BC51*L27,2)</f>
        <v>0</v>
      </c>
      <c r="AZ51" s="89">
        <f>ROUND(AZ52,2)</f>
        <v>0</v>
      </c>
      <c r="BA51" s="89">
        <f>ROUND(BA52,2)</f>
        <v>0</v>
      </c>
      <c r="BB51" s="89">
        <f>ROUND(BB52,2)</f>
        <v>0</v>
      </c>
      <c r="BC51" s="89">
        <f>ROUND(BC52,2)</f>
        <v>0</v>
      </c>
      <c r="BD51" s="91">
        <f>ROUND(BD52,2)</f>
        <v>0</v>
      </c>
      <c r="BS51" s="92" t="s">
        <v>73</v>
      </c>
      <c r="BT51" s="92" t="s">
        <v>74</v>
      </c>
      <c r="BU51" s="93" t="s">
        <v>75</v>
      </c>
      <c r="BV51" s="92" t="s">
        <v>76</v>
      </c>
      <c r="BW51" s="92" t="s">
        <v>7</v>
      </c>
      <c r="BX51" s="92" t="s">
        <v>77</v>
      </c>
      <c r="CL51" s="92" t="s">
        <v>21</v>
      </c>
    </row>
    <row r="52" spans="1:91" s="5" customFormat="1" ht="16.5" customHeight="1">
      <c r="A52" s="94" t="s">
        <v>78</v>
      </c>
      <c r="B52" s="95"/>
      <c r="C52" s="96"/>
      <c r="D52" s="349" t="s">
        <v>79</v>
      </c>
      <c r="E52" s="349"/>
      <c r="F52" s="349"/>
      <c r="G52" s="349"/>
      <c r="H52" s="349"/>
      <c r="I52" s="97"/>
      <c r="J52" s="349" t="s">
        <v>80</v>
      </c>
      <c r="K52" s="349"/>
      <c r="L52" s="349"/>
      <c r="M52" s="349"/>
      <c r="N52" s="349"/>
      <c r="O52" s="349"/>
      <c r="P52" s="349"/>
      <c r="Q52" s="349"/>
      <c r="R52" s="349"/>
      <c r="S52" s="349"/>
      <c r="T52" s="349"/>
      <c r="U52" s="349"/>
      <c r="V52" s="349"/>
      <c r="W52" s="349"/>
      <c r="X52" s="349"/>
      <c r="Y52" s="349"/>
      <c r="Z52" s="349"/>
      <c r="AA52" s="349"/>
      <c r="AB52" s="349"/>
      <c r="AC52" s="349"/>
      <c r="AD52" s="349"/>
      <c r="AE52" s="349"/>
      <c r="AF52" s="349"/>
      <c r="AG52" s="347">
        <f>'SO 101 - Zpevněné plochy'!J27</f>
        <v>0</v>
      </c>
      <c r="AH52" s="348"/>
      <c r="AI52" s="348"/>
      <c r="AJ52" s="348"/>
      <c r="AK52" s="348"/>
      <c r="AL52" s="348"/>
      <c r="AM52" s="348"/>
      <c r="AN52" s="347">
        <f>SUM(AG52,AT52)</f>
        <v>0</v>
      </c>
      <c r="AO52" s="348"/>
      <c r="AP52" s="348"/>
      <c r="AQ52" s="98" t="s">
        <v>81</v>
      </c>
      <c r="AR52" s="99"/>
      <c r="AS52" s="100">
        <v>0</v>
      </c>
      <c r="AT52" s="101">
        <f>ROUND(SUM(AV52:AW52),2)</f>
        <v>0</v>
      </c>
      <c r="AU52" s="102">
        <f>'SO 101 - Zpevněné plochy'!P89</f>
        <v>0</v>
      </c>
      <c r="AV52" s="101">
        <f>'SO 101 - Zpevněné plochy'!J30</f>
        <v>0</v>
      </c>
      <c r="AW52" s="101">
        <f>'SO 101 - Zpevněné plochy'!J31</f>
        <v>0</v>
      </c>
      <c r="AX52" s="101">
        <f>'SO 101 - Zpevněné plochy'!J32</f>
        <v>0</v>
      </c>
      <c r="AY52" s="101">
        <f>'SO 101 - Zpevněné plochy'!J33</f>
        <v>0</v>
      </c>
      <c r="AZ52" s="101">
        <f>'SO 101 - Zpevněné plochy'!F30</f>
        <v>0</v>
      </c>
      <c r="BA52" s="101">
        <f>'SO 101 - Zpevněné plochy'!F31</f>
        <v>0</v>
      </c>
      <c r="BB52" s="101">
        <f>'SO 101 - Zpevněné plochy'!F32</f>
        <v>0</v>
      </c>
      <c r="BC52" s="101">
        <f>'SO 101 - Zpevněné plochy'!F33</f>
        <v>0</v>
      </c>
      <c r="BD52" s="103">
        <f>'SO 101 - Zpevněné plochy'!F34</f>
        <v>0</v>
      </c>
      <c r="BT52" s="104" t="s">
        <v>82</v>
      </c>
      <c r="BV52" s="104" t="s">
        <v>76</v>
      </c>
      <c r="BW52" s="104" t="s">
        <v>83</v>
      </c>
      <c r="BX52" s="104" t="s">
        <v>7</v>
      </c>
      <c r="CL52" s="104" t="s">
        <v>21</v>
      </c>
      <c r="CM52" s="104" t="s">
        <v>84</v>
      </c>
    </row>
    <row r="53" spans="1:91" s="1" customFormat="1" ht="30" customHeight="1">
      <c r="B53" s="39"/>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59"/>
    </row>
    <row r="54" spans="1:91" s="1" customFormat="1" ht="6.95" customHeight="1">
      <c r="B54" s="54"/>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9"/>
    </row>
  </sheetData>
  <sheetProtection algorithmName="SHA-512" hashValue="AR/+1iPXncwI6QwGZwGVPxapwWPg5hZgSuKKlUhYYqEYAI5KYIa593wv/dF5t9BYpWDF3YuwASqzpBcg7HrEWQ==" saltValue="GM3+q9hQDlWeQy/nEIXLvg34rDadsS8SuDy4rOmzET3dzXDy0lOp5XGGz3gkR4hii16XqJ2apwmCGZAoJucHhQ==" spinCount="100000" sheet="1" objects="1" scenarios="1" formatColumns="0" formatRows="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SO 101 - Zpevněné plochy'!C2" display="/"/>
  </hyperlinks>
  <pageMargins left="0.58333330000000005" right="0.58333330000000005" top="0.58333330000000005" bottom="0.58333330000000005" header="0" footer="0"/>
  <pageSetup paperSize="9" scale="69"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3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06"/>
      <c r="C1" s="106"/>
      <c r="D1" s="107" t="s">
        <v>1</v>
      </c>
      <c r="E1" s="106"/>
      <c r="F1" s="108" t="s">
        <v>85</v>
      </c>
      <c r="G1" s="361" t="s">
        <v>86</v>
      </c>
      <c r="H1" s="361"/>
      <c r="I1" s="109"/>
      <c r="J1" s="108" t="s">
        <v>87</v>
      </c>
      <c r="K1" s="107" t="s">
        <v>88</v>
      </c>
      <c r="L1" s="108" t="s">
        <v>89</v>
      </c>
      <c r="M1" s="108"/>
      <c r="N1" s="108"/>
      <c r="O1" s="108"/>
      <c r="P1" s="108"/>
      <c r="Q1" s="108"/>
      <c r="R1" s="108"/>
      <c r="S1" s="108"/>
      <c r="T1" s="108"/>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52"/>
      <c r="M2" s="352"/>
      <c r="N2" s="352"/>
      <c r="O2" s="352"/>
      <c r="P2" s="352"/>
      <c r="Q2" s="352"/>
      <c r="R2" s="352"/>
      <c r="S2" s="352"/>
      <c r="T2" s="352"/>
      <c r="U2" s="352"/>
      <c r="V2" s="352"/>
      <c r="AT2" s="22" t="s">
        <v>83</v>
      </c>
    </row>
    <row r="3" spans="1:70" ht="6.95" customHeight="1">
      <c r="B3" s="23"/>
      <c r="C3" s="24"/>
      <c r="D3" s="24"/>
      <c r="E3" s="24"/>
      <c r="F3" s="24"/>
      <c r="G3" s="24"/>
      <c r="H3" s="24"/>
      <c r="I3" s="110"/>
      <c r="J3" s="24"/>
      <c r="K3" s="25"/>
      <c r="AT3" s="22" t="s">
        <v>84</v>
      </c>
    </row>
    <row r="4" spans="1:70" ht="36.950000000000003" customHeight="1">
      <c r="B4" s="26"/>
      <c r="C4" s="27"/>
      <c r="D4" s="28" t="s">
        <v>90</v>
      </c>
      <c r="E4" s="27"/>
      <c r="F4" s="27"/>
      <c r="G4" s="27"/>
      <c r="H4" s="27"/>
      <c r="I4" s="111"/>
      <c r="J4" s="27"/>
      <c r="K4" s="29"/>
      <c r="M4" s="30" t="s">
        <v>12</v>
      </c>
      <c r="AT4" s="22" t="s">
        <v>6</v>
      </c>
    </row>
    <row r="5" spans="1:70" ht="6.95" customHeight="1">
      <c r="B5" s="26"/>
      <c r="C5" s="27"/>
      <c r="D5" s="27"/>
      <c r="E5" s="27"/>
      <c r="F5" s="27"/>
      <c r="G5" s="27"/>
      <c r="H5" s="27"/>
      <c r="I5" s="111"/>
      <c r="J5" s="27"/>
      <c r="K5" s="29"/>
    </row>
    <row r="6" spans="1:70">
      <c r="B6" s="26"/>
      <c r="C6" s="27"/>
      <c r="D6" s="35" t="s">
        <v>18</v>
      </c>
      <c r="E6" s="27"/>
      <c r="F6" s="27"/>
      <c r="G6" s="27"/>
      <c r="H6" s="27"/>
      <c r="I6" s="111"/>
      <c r="J6" s="27"/>
      <c r="K6" s="29"/>
    </row>
    <row r="7" spans="1:70" ht="16.5" customHeight="1">
      <c r="B7" s="26"/>
      <c r="C7" s="27"/>
      <c r="D7" s="27"/>
      <c r="E7" s="353" t="str">
        <f>'Rekapitulace stavby'!K6</f>
        <v>Ústí nad Orlicí - Chodník v ulici Na Pláni a propojovací komunikace s ulicí Kladská</v>
      </c>
      <c r="F7" s="354"/>
      <c r="G7" s="354"/>
      <c r="H7" s="354"/>
      <c r="I7" s="111"/>
      <c r="J7" s="27"/>
      <c r="K7" s="29"/>
    </row>
    <row r="8" spans="1:70" s="1" customFormat="1">
      <c r="B8" s="39"/>
      <c r="C8" s="40"/>
      <c r="D8" s="35" t="s">
        <v>91</v>
      </c>
      <c r="E8" s="40"/>
      <c r="F8" s="40"/>
      <c r="G8" s="40"/>
      <c r="H8" s="40"/>
      <c r="I8" s="112"/>
      <c r="J8" s="40"/>
      <c r="K8" s="43"/>
    </row>
    <row r="9" spans="1:70" s="1" customFormat="1" ht="36.950000000000003" customHeight="1">
      <c r="B9" s="39"/>
      <c r="C9" s="40"/>
      <c r="D9" s="40"/>
      <c r="E9" s="355" t="s">
        <v>92</v>
      </c>
      <c r="F9" s="356"/>
      <c r="G9" s="356"/>
      <c r="H9" s="356"/>
      <c r="I9" s="112"/>
      <c r="J9" s="40"/>
      <c r="K9" s="43"/>
    </row>
    <row r="10" spans="1:70" s="1" customFormat="1" ht="13.5">
      <c r="B10" s="39"/>
      <c r="C10" s="40"/>
      <c r="D10" s="40"/>
      <c r="E10" s="40"/>
      <c r="F10" s="40"/>
      <c r="G10" s="40"/>
      <c r="H10" s="40"/>
      <c r="I10" s="112"/>
      <c r="J10" s="40"/>
      <c r="K10" s="43"/>
    </row>
    <row r="11" spans="1:70" s="1" customFormat="1" ht="14.45" customHeight="1">
      <c r="B11" s="39"/>
      <c r="C11" s="40"/>
      <c r="D11" s="35" t="s">
        <v>20</v>
      </c>
      <c r="E11" s="40"/>
      <c r="F11" s="33" t="s">
        <v>21</v>
      </c>
      <c r="G11" s="40"/>
      <c r="H11" s="40"/>
      <c r="I11" s="113" t="s">
        <v>22</v>
      </c>
      <c r="J11" s="33" t="s">
        <v>23</v>
      </c>
      <c r="K11" s="43"/>
    </row>
    <row r="12" spans="1:70" s="1" customFormat="1" ht="14.45" customHeight="1">
      <c r="B12" s="39"/>
      <c r="C12" s="40"/>
      <c r="D12" s="35" t="s">
        <v>24</v>
      </c>
      <c r="E12" s="40"/>
      <c r="F12" s="33" t="s">
        <v>25</v>
      </c>
      <c r="G12" s="40"/>
      <c r="H12" s="40"/>
      <c r="I12" s="113" t="s">
        <v>26</v>
      </c>
      <c r="J12" s="114" t="str">
        <f>'Rekapitulace stavby'!AN8</f>
        <v>12. 2. 2018</v>
      </c>
      <c r="K12" s="43"/>
    </row>
    <row r="13" spans="1:70" s="1" customFormat="1" ht="10.9" customHeight="1">
      <c r="B13" s="39"/>
      <c r="C13" s="40"/>
      <c r="D13" s="40"/>
      <c r="E13" s="40"/>
      <c r="F13" s="40"/>
      <c r="G13" s="40"/>
      <c r="H13" s="40"/>
      <c r="I13" s="112"/>
      <c r="J13" s="40"/>
      <c r="K13" s="43"/>
    </row>
    <row r="14" spans="1:70" s="1" customFormat="1" ht="14.45" customHeight="1">
      <c r="B14" s="39"/>
      <c r="C14" s="40"/>
      <c r="D14" s="35" t="s">
        <v>28</v>
      </c>
      <c r="E14" s="40"/>
      <c r="F14" s="40"/>
      <c r="G14" s="40"/>
      <c r="H14" s="40"/>
      <c r="I14" s="113" t="s">
        <v>29</v>
      </c>
      <c r="J14" s="33" t="str">
        <f>IF('Rekapitulace stavby'!AN10="","",'Rekapitulace stavby'!AN10)</f>
        <v/>
      </c>
      <c r="K14" s="43"/>
    </row>
    <row r="15" spans="1:70" s="1" customFormat="1" ht="18" customHeight="1">
      <c r="B15" s="39"/>
      <c r="C15" s="40"/>
      <c r="D15" s="40"/>
      <c r="E15" s="33" t="str">
        <f>IF('Rekapitulace stavby'!E11="","",'Rekapitulace stavby'!E11)</f>
        <v xml:space="preserve"> </v>
      </c>
      <c r="F15" s="40"/>
      <c r="G15" s="40"/>
      <c r="H15" s="40"/>
      <c r="I15" s="113" t="s">
        <v>32</v>
      </c>
      <c r="J15" s="33" t="str">
        <f>IF('Rekapitulace stavby'!AN11="","",'Rekapitulace stavby'!AN11)</f>
        <v/>
      </c>
      <c r="K15" s="43"/>
    </row>
    <row r="16" spans="1:70" s="1" customFormat="1" ht="6.95" customHeight="1">
      <c r="B16" s="39"/>
      <c r="C16" s="40"/>
      <c r="D16" s="40"/>
      <c r="E16" s="40"/>
      <c r="F16" s="40"/>
      <c r="G16" s="40"/>
      <c r="H16" s="40"/>
      <c r="I16" s="112"/>
      <c r="J16" s="40"/>
      <c r="K16" s="43"/>
    </row>
    <row r="17" spans="2:11" s="1" customFormat="1" ht="14.45" customHeight="1">
      <c r="B17" s="39"/>
      <c r="C17" s="40"/>
      <c r="D17" s="35" t="s">
        <v>33</v>
      </c>
      <c r="E17" s="40"/>
      <c r="F17" s="40"/>
      <c r="G17" s="40"/>
      <c r="H17" s="40"/>
      <c r="I17" s="113" t="s">
        <v>29</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3" t="s">
        <v>32</v>
      </c>
      <c r="J18" s="33" t="str">
        <f>IF('Rekapitulace stavby'!AN14="Vyplň údaj","",IF('Rekapitulace stavby'!AN14="","",'Rekapitulace stavby'!AN14))</f>
        <v/>
      </c>
      <c r="K18" s="43"/>
    </row>
    <row r="19" spans="2:11" s="1" customFormat="1" ht="6.95" customHeight="1">
      <c r="B19" s="39"/>
      <c r="C19" s="40"/>
      <c r="D19" s="40"/>
      <c r="E19" s="40"/>
      <c r="F19" s="40"/>
      <c r="G19" s="40"/>
      <c r="H19" s="40"/>
      <c r="I19" s="112"/>
      <c r="J19" s="40"/>
      <c r="K19" s="43"/>
    </row>
    <row r="20" spans="2:11" s="1" customFormat="1" ht="14.45" customHeight="1">
      <c r="B20" s="39"/>
      <c r="C20" s="40"/>
      <c r="D20" s="35" t="s">
        <v>35</v>
      </c>
      <c r="E20" s="40"/>
      <c r="F20" s="40"/>
      <c r="G20" s="40"/>
      <c r="H20" s="40"/>
      <c r="I20" s="113" t="s">
        <v>29</v>
      </c>
      <c r="J20" s="33" t="s">
        <v>30</v>
      </c>
      <c r="K20" s="43"/>
    </row>
    <row r="21" spans="2:11" s="1" customFormat="1" ht="18" customHeight="1">
      <c r="B21" s="39"/>
      <c r="C21" s="40"/>
      <c r="D21" s="40"/>
      <c r="E21" s="33" t="s">
        <v>36</v>
      </c>
      <c r="F21" s="40"/>
      <c r="G21" s="40"/>
      <c r="H21" s="40"/>
      <c r="I21" s="113" t="s">
        <v>32</v>
      </c>
      <c r="J21" s="33" t="s">
        <v>30</v>
      </c>
      <c r="K21" s="43"/>
    </row>
    <row r="22" spans="2:11" s="1" customFormat="1" ht="6.95" customHeight="1">
      <c r="B22" s="39"/>
      <c r="C22" s="40"/>
      <c r="D22" s="40"/>
      <c r="E22" s="40"/>
      <c r="F22" s="40"/>
      <c r="G22" s="40"/>
      <c r="H22" s="40"/>
      <c r="I22" s="112"/>
      <c r="J22" s="40"/>
      <c r="K22" s="43"/>
    </row>
    <row r="23" spans="2:11" s="1" customFormat="1" ht="14.45" customHeight="1">
      <c r="B23" s="39"/>
      <c r="C23" s="40"/>
      <c r="D23" s="35" t="s">
        <v>38</v>
      </c>
      <c r="E23" s="40"/>
      <c r="F23" s="40"/>
      <c r="G23" s="40"/>
      <c r="H23" s="40"/>
      <c r="I23" s="112"/>
      <c r="J23" s="40"/>
      <c r="K23" s="43"/>
    </row>
    <row r="24" spans="2:11" s="6" customFormat="1" ht="16.5" customHeight="1">
      <c r="B24" s="115"/>
      <c r="C24" s="116"/>
      <c r="D24" s="116"/>
      <c r="E24" s="322" t="s">
        <v>30</v>
      </c>
      <c r="F24" s="322"/>
      <c r="G24" s="322"/>
      <c r="H24" s="322"/>
      <c r="I24" s="117"/>
      <c r="J24" s="116"/>
      <c r="K24" s="118"/>
    </row>
    <row r="25" spans="2:11" s="1" customFormat="1" ht="6.95" customHeight="1">
      <c r="B25" s="39"/>
      <c r="C25" s="40"/>
      <c r="D25" s="40"/>
      <c r="E25" s="40"/>
      <c r="F25" s="40"/>
      <c r="G25" s="40"/>
      <c r="H25" s="40"/>
      <c r="I25" s="112"/>
      <c r="J25" s="40"/>
      <c r="K25" s="43"/>
    </row>
    <row r="26" spans="2:11" s="1" customFormat="1" ht="6.95" customHeight="1">
      <c r="B26" s="39"/>
      <c r="C26" s="40"/>
      <c r="D26" s="83"/>
      <c r="E26" s="83"/>
      <c r="F26" s="83"/>
      <c r="G26" s="83"/>
      <c r="H26" s="83"/>
      <c r="I26" s="119"/>
      <c r="J26" s="83"/>
      <c r="K26" s="120"/>
    </row>
    <row r="27" spans="2:11" s="1" customFormat="1" ht="25.35" customHeight="1">
      <c r="B27" s="39"/>
      <c r="C27" s="40"/>
      <c r="D27" s="121" t="s">
        <v>40</v>
      </c>
      <c r="E27" s="40"/>
      <c r="F27" s="40"/>
      <c r="G27" s="40"/>
      <c r="H27" s="40"/>
      <c r="I27" s="112"/>
      <c r="J27" s="122">
        <f>ROUND(J89,2)</f>
        <v>0</v>
      </c>
      <c r="K27" s="43"/>
    </row>
    <row r="28" spans="2:11" s="1" customFormat="1" ht="6.95" customHeight="1">
      <c r="B28" s="39"/>
      <c r="C28" s="40"/>
      <c r="D28" s="83"/>
      <c r="E28" s="83"/>
      <c r="F28" s="83"/>
      <c r="G28" s="83"/>
      <c r="H28" s="83"/>
      <c r="I28" s="119"/>
      <c r="J28" s="83"/>
      <c r="K28" s="120"/>
    </row>
    <row r="29" spans="2:11" s="1" customFormat="1" ht="14.45" customHeight="1">
      <c r="B29" s="39"/>
      <c r="C29" s="40"/>
      <c r="D29" s="40"/>
      <c r="E29" s="40"/>
      <c r="F29" s="44" t="s">
        <v>42</v>
      </c>
      <c r="G29" s="40"/>
      <c r="H29" s="40"/>
      <c r="I29" s="123" t="s">
        <v>41</v>
      </c>
      <c r="J29" s="44" t="s">
        <v>43</v>
      </c>
      <c r="K29" s="43"/>
    </row>
    <row r="30" spans="2:11" s="1" customFormat="1" ht="14.45" customHeight="1">
      <c r="B30" s="39"/>
      <c r="C30" s="40"/>
      <c r="D30" s="47" t="s">
        <v>44</v>
      </c>
      <c r="E30" s="47" t="s">
        <v>45</v>
      </c>
      <c r="F30" s="124">
        <f>ROUND(SUM(BE89:BE430), 2)</f>
        <v>0</v>
      </c>
      <c r="G30" s="40"/>
      <c r="H30" s="40"/>
      <c r="I30" s="125">
        <v>0.21</v>
      </c>
      <c r="J30" s="124">
        <f>ROUND(ROUND((SUM(BE89:BE430)), 2)*I30, 2)</f>
        <v>0</v>
      </c>
      <c r="K30" s="43"/>
    </row>
    <row r="31" spans="2:11" s="1" customFormat="1" ht="14.45" customHeight="1">
      <c r="B31" s="39"/>
      <c r="C31" s="40"/>
      <c r="D31" s="40"/>
      <c r="E31" s="47" t="s">
        <v>46</v>
      </c>
      <c r="F31" s="124">
        <f>ROUND(SUM(BF89:BF430), 2)</f>
        <v>0</v>
      </c>
      <c r="G31" s="40"/>
      <c r="H31" s="40"/>
      <c r="I31" s="125">
        <v>0.15</v>
      </c>
      <c r="J31" s="124">
        <f>ROUND(ROUND((SUM(BF89:BF430)), 2)*I31, 2)</f>
        <v>0</v>
      </c>
      <c r="K31" s="43"/>
    </row>
    <row r="32" spans="2:11" s="1" customFormat="1" ht="14.45" hidden="1" customHeight="1">
      <c r="B32" s="39"/>
      <c r="C32" s="40"/>
      <c r="D32" s="40"/>
      <c r="E32" s="47" t="s">
        <v>47</v>
      </c>
      <c r="F32" s="124">
        <f>ROUND(SUM(BG89:BG430), 2)</f>
        <v>0</v>
      </c>
      <c r="G32" s="40"/>
      <c r="H32" s="40"/>
      <c r="I32" s="125">
        <v>0.21</v>
      </c>
      <c r="J32" s="124">
        <v>0</v>
      </c>
      <c r="K32" s="43"/>
    </row>
    <row r="33" spans="2:11" s="1" customFormat="1" ht="14.45" hidden="1" customHeight="1">
      <c r="B33" s="39"/>
      <c r="C33" s="40"/>
      <c r="D33" s="40"/>
      <c r="E33" s="47" t="s">
        <v>48</v>
      </c>
      <c r="F33" s="124">
        <f>ROUND(SUM(BH89:BH430), 2)</f>
        <v>0</v>
      </c>
      <c r="G33" s="40"/>
      <c r="H33" s="40"/>
      <c r="I33" s="125">
        <v>0.15</v>
      </c>
      <c r="J33" s="124">
        <v>0</v>
      </c>
      <c r="K33" s="43"/>
    </row>
    <row r="34" spans="2:11" s="1" customFormat="1" ht="14.45" hidden="1" customHeight="1">
      <c r="B34" s="39"/>
      <c r="C34" s="40"/>
      <c r="D34" s="40"/>
      <c r="E34" s="47" t="s">
        <v>49</v>
      </c>
      <c r="F34" s="124">
        <f>ROUND(SUM(BI89:BI430), 2)</f>
        <v>0</v>
      </c>
      <c r="G34" s="40"/>
      <c r="H34" s="40"/>
      <c r="I34" s="125">
        <v>0</v>
      </c>
      <c r="J34" s="124">
        <v>0</v>
      </c>
      <c r="K34" s="43"/>
    </row>
    <row r="35" spans="2:11" s="1" customFormat="1" ht="6.95" customHeight="1">
      <c r="B35" s="39"/>
      <c r="C35" s="40"/>
      <c r="D35" s="40"/>
      <c r="E35" s="40"/>
      <c r="F35" s="40"/>
      <c r="G35" s="40"/>
      <c r="H35" s="40"/>
      <c r="I35" s="112"/>
      <c r="J35" s="40"/>
      <c r="K35" s="43"/>
    </row>
    <row r="36" spans="2:11" s="1" customFormat="1" ht="25.35" customHeight="1">
      <c r="B36" s="39"/>
      <c r="C36" s="126"/>
      <c r="D36" s="127" t="s">
        <v>50</v>
      </c>
      <c r="E36" s="77"/>
      <c r="F36" s="77"/>
      <c r="G36" s="128" t="s">
        <v>51</v>
      </c>
      <c r="H36" s="129" t="s">
        <v>52</v>
      </c>
      <c r="I36" s="130"/>
      <c r="J36" s="131">
        <f>SUM(J27:J34)</f>
        <v>0</v>
      </c>
      <c r="K36" s="132"/>
    </row>
    <row r="37" spans="2:11" s="1" customFormat="1" ht="14.45" customHeight="1">
      <c r="B37" s="54"/>
      <c r="C37" s="55"/>
      <c r="D37" s="55"/>
      <c r="E37" s="55"/>
      <c r="F37" s="55"/>
      <c r="G37" s="55"/>
      <c r="H37" s="55"/>
      <c r="I37" s="133"/>
      <c r="J37" s="55"/>
      <c r="K37" s="56"/>
    </row>
    <row r="41" spans="2:11" s="1" customFormat="1" ht="6.95" customHeight="1">
      <c r="B41" s="134"/>
      <c r="C41" s="135"/>
      <c r="D41" s="135"/>
      <c r="E41" s="135"/>
      <c r="F41" s="135"/>
      <c r="G41" s="135"/>
      <c r="H41" s="135"/>
      <c r="I41" s="136"/>
      <c r="J41" s="135"/>
      <c r="K41" s="137"/>
    </row>
    <row r="42" spans="2:11" s="1" customFormat="1" ht="36.950000000000003" customHeight="1">
      <c r="B42" s="39"/>
      <c r="C42" s="28" t="s">
        <v>93</v>
      </c>
      <c r="D42" s="40"/>
      <c r="E42" s="40"/>
      <c r="F42" s="40"/>
      <c r="G42" s="40"/>
      <c r="H42" s="40"/>
      <c r="I42" s="112"/>
      <c r="J42" s="40"/>
      <c r="K42" s="43"/>
    </row>
    <row r="43" spans="2:11" s="1" customFormat="1" ht="6.95" customHeight="1">
      <c r="B43" s="39"/>
      <c r="C43" s="40"/>
      <c r="D43" s="40"/>
      <c r="E43" s="40"/>
      <c r="F43" s="40"/>
      <c r="G43" s="40"/>
      <c r="H43" s="40"/>
      <c r="I43" s="112"/>
      <c r="J43" s="40"/>
      <c r="K43" s="43"/>
    </row>
    <row r="44" spans="2:11" s="1" customFormat="1" ht="14.45" customHeight="1">
      <c r="B44" s="39"/>
      <c r="C44" s="35" t="s">
        <v>18</v>
      </c>
      <c r="D44" s="40"/>
      <c r="E44" s="40"/>
      <c r="F44" s="40"/>
      <c r="G44" s="40"/>
      <c r="H44" s="40"/>
      <c r="I44" s="112"/>
      <c r="J44" s="40"/>
      <c r="K44" s="43"/>
    </row>
    <row r="45" spans="2:11" s="1" customFormat="1" ht="16.5" customHeight="1">
      <c r="B45" s="39"/>
      <c r="C45" s="40"/>
      <c r="D45" s="40"/>
      <c r="E45" s="353" t="str">
        <f>E7</f>
        <v>Ústí nad Orlicí - Chodník v ulici Na Pláni a propojovací komunikace s ulicí Kladská</v>
      </c>
      <c r="F45" s="354"/>
      <c r="G45" s="354"/>
      <c r="H45" s="354"/>
      <c r="I45" s="112"/>
      <c r="J45" s="40"/>
      <c r="K45" s="43"/>
    </row>
    <row r="46" spans="2:11" s="1" customFormat="1" ht="14.45" customHeight="1">
      <c r="B46" s="39"/>
      <c r="C46" s="35" t="s">
        <v>91</v>
      </c>
      <c r="D46" s="40"/>
      <c r="E46" s="40"/>
      <c r="F46" s="40"/>
      <c r="G46" s="40"/>
      <c r="H46" s="40"/>
      <c r="I46" s="112"/>
      <c r="J46" s="40"/>
      <c r="K46" s="43"/>
    </row>
    <row r="47" spans="2:11" s="1" customFormat="1" ht="17.25" customHeight="1">
      <c r="B47" s="39"/>
      <c r="C47" s="40"/>
      <c r="D47" s="40"/>
      <c r="E47" s="355" t="str">
        <f>E9</f>
        <v>SO 101 - Zpevněné plochy</v>
      </c>
      <c r="F47" s="356"/>
      <c r="G47" s="356"/>
      <c r="H47" s="356"/>
      <c r="I47" s="112"/>
      <c r="J47" s="40"/>
      <c r="K47" s="43"/>
    </row>
    <row r="48" spans="2:11" s="1" customFormat="1" ht="6.95" customHeight="1">
      <c r="B48" s="39"/>
      <c r="C48" s="40"/>
      <c r="D48" s="40"/>
      <c r="E48" s="40"/>
      <c r="F48" s="40"/>
      <c r="G48" s="40"/>
      <c r="H48" s="40"/>
      <c r="I48" s="112"/>
      <c r="J48" s="40"/>
      <c r="K48" s="43"/>
    </row>
    <row r="49" spans="2:47" s="1" customFormat="1" ht="18" customHeight="1">
      <c r="B49" s="39"/>
      <c r="C49" s="35" t="s">
        <v>24</v>
      </c>
      <c r="D49" s="40"/>
      <c r="E49" s="40"/>
      <c r="F49" s="33" t="str">
        <f>F12</f>
        <v>Ústí nad Orlicí</v>
      </c>
      <c r="G49" s="40"/>
      <c r="H49" s="40"/>
      <c r="I49" s="113" t="s">
        <v>26</v>
      </c>
      <c r="J49" s="114" t="str">
        <f>IF(J12="","",J12)</f>
        <v>12. 2. 2018</v>
      </c>
      <c r="K49" s="43"/>
    </row>
    <row r="50" spans="2:47" s="1" customFormat="1" ht="6.95" customHeight="1">
      <c r="B50" s="39"/>
      <c r="C50" s="40"/>
      <c r="D50" s="40"/>
      <c r="E50" s="40"/>
      <c r="F50" s="40"/>
      <c r="G50" s="40"/>
      <c r="H50" s="40"/>
      <c r="I50" s="112"/>
      <c r="J50" s="40"/>
      <c r="K50" s="43"/>
    </row>
    <row r="51" spans="2:47" s="1" customFormat="1">
      <c r="B51" s="39"/>
      <c r="C51" s="35" t="s">
        <v>28</v>
      </c>
      <c r="D51" s="40"/>
      <c r="E51" s="40"/>
      <c r="F51" s="33" t="str">
        <f>E15</f>
        <v xml:space="preserve"> </v>
      </c>
      <c r="G51" s="40"/>
      <c r="H51" s="40"/>
      <c r="I51" s="113" t="s">
        <v>35</v>
      </c>
      <c r="J51" s="322" t="str">
        <f>E21</f>
        <v>Ing. Jiří Cihlář</v>
      </c>
      <c r="K51" s="43"/>
    </row>
    <row r="52" spans="2:47" s="1" customFormat="1" ht="14.45" customHeight="1">
      <c r="B52" s="39"/>
      <c r="C52" s="35" t="s">
        <v>33</v>
      </c>
      <c r="D52" s="40"/>
      <c r="E52" s="40"/>
      <c r="F52" s="33" t="str">
        <f>IF(E18="","",E18)</f>
        <v/>
      </c>
      <c r="G52" s="40"/>
      <c r="H52" s="40"/>
      <c r="I52" s="112"/>
      <c r="J52" s="357"/>
      <c r="K52" s="43"/>
    </row>
    <row r="53" spans="2:47" s="1" customFormat="1" ht="10.35" customHeight="1">
      <c r="B53" s="39"/>
      <c r="C53" s="40"/>
      <c r="D53" s="40"/>
      <c r="E53" s="40"/>
      <c r="F53" s="40"/>
      <c r="G53" s="40"/>
      <c r="H53" s="40"/>
      <c r="I53" s="112"/>
      <c r="J53" s="40"/>
      <c r="K53" s="43"/>
    </row>
    <row r="54" spans="2:47" s="1" customFormat="1" ht="29.25" customHeight="1">
      <c r="B54" s="39"/>
      <c r="C54" s="138" t="s">
        <v>94</v>
      </c>
      <c r="D54" s="126"/>
      <c r="E54" s="126"/>
      <c r="F54" s="126"/>
      <c r="G54" s="126"/>
      <c r="H54" s="126"/>
      <c r="I54" s="139"/>
      <c r="J54" s="140" t="s">
        <v>95</v>
      </c>
      <c r="K54" s="141"/>
    </row>
    <row r="55" spans="2:47" s="1" customFormat="1" ht="10.35" customHeight="1">
      <c r="B55" s="39"/>
      <c r="C55" s="40"/>
      <c r="D55" s="40"/>
      <c r="E55" s="40"/>
      <c r="F55" s="40"/>
      <c r="G55" s="40"/>
      <c r="H55" s="40"/>
      <c r="I55" s="112"/>
      <c r="J55" s="40"/>
      <c r="K55" s="43"/>
    </row>
    <row r="56" spans="2:47" s="1" customFormat="1" ht="29.25" customHeight="1">
      <c r="B56" s="39"/>
      <c r="C56" s="142" t="s">
        <v>96</v>
      </c>
      <c r="D56" s="40"/>
      <c r="E56" s="40"/>
      <c r="F56" s="40"/>
      <c r="G56" s="40"/>
      <c r="H56" s="40"/>
      <c r="I56" s="112"/>
      <c r="J56" s="122">
        <f>J89</f>
        <v>0</v>
      </c>
      <c r="K56" s="43"/>
      <c r="AU56" s="22" t="s">
        <v>97</v>
      </c>
    </row>
    <row r="57" spans="2:47" s="7" customFormat="1" ht="24.95" customHeight="1">
      <c r="B57" s="143"/>
      <c r="C57" s="144"/>
      <c r="D57" s="145" t="s">
        <v>98</v>
      </c>
      <c r="E57" s="146"/>
      <c r="F57" s="146"/>
      <c r="G57" s="146"/>
      <c r="H57" s="146"/>
      <c r="I57" s="147"/>
      <c r="J57" s="148">
        <f>J90</f>
        <v>0</v>
      </c>
      <c r="K57" s="149"/>
    </row>
    <row r="58" spans="2:47" s="8" customFormat="1" ht="19.899999999999999" customHeight="1">
      <c r="B58" s="150"/>
      <c r="C58" s="151"/>
      <c r="D58" s="152" t="s">
        <v>99</v>
      </c>
      <c r="E58" s="153"/>
      <c r="F58" s="153"/>
      <c r="G58" s="153"/>
      <c r="H58" s="153"/>
      <c r="I58" s="154"/>
      <c r="J58" s="155">
        <f>J91</f>
        <v>0</v>
      </c>
      <c r="K58" s="156"/>
    </row>
    <row r="59" spans="2:47" s="8" customFormat="1" ht="19.899999999999999" customHeight="1">
      <c r="B59" s="150"/>
      <c r="C59" s="151"/>
      <c r="D59" s="152" t="s">
        <v>100</v>
      </c>
      <c r="E59" s="153"/>
      <c r="F59" s="153"/>
      <c r="G59" s="153"/>
      <c r="H59" s="153"/>
      <c r="I59" s="154"/>
      <c r="J59" s="155">
        <f>J193</f>
        <v>0</v>
      </c>
      <c r="K59" s="156"/>
    </row>
    <row r="60" spans="2:47" s="8" customFormat="1" ht="19.899999999999999" customHeight="1">
      <c r="B60" s="150"/>
      <c r="C60" s="151"/>
      <c r="D60" s="152" t="s">
        <v>101</v>
      </c>
      <c r="E60" s="153"/>
      <c r="F60" s="153"/>
      <c r="G60" s="153"/>
      <c r="H60" s="153"/>
      <c r="I60" s="154"/>
      <c r="J60" s="155">
        <f>J198</f>
        <v>0</v>
      </c>
      <c r="K60" s="156"/>
    </row>
    <row r="61" spans="2:47" s="8" customFormat="1" ht="19.899999999999999" customHeight="1">
      <c r="B61" s="150"/>
      <c r="C61" s="151"/>
      <c r="D61" s="152" t="s">
        <v>102</v>
      </c>
      <c r="E61" s="153"/>
      <c r="F61" s="153"/>
      <c r="G61" s="153"/>
      <c r="H61" s="153"/>
      <c r="I61" s="154"/>
      <c r="J61" s="155">
        <f>J203</f>
        <v>0</v>
      </c>
      <c r="K61" s="156"/>
    </row>
    <row r="62" spans="2:47" s="8" customFormat="1" ht="19.899999999999999" customHeight="1">
      <c r="B62" s="150"/>
      <c r="C62" s="151"/>
      <c r="D62" s="152" t="s">
        <v>103</v>
      </c>
      <c r="E62" s="153"/>
      <c r="F62" s="153"/>
      <c r="G62" s="153"/>
      <c r="H62" s="153"/>
      <c r="I62" s="154"/>
      <c r="J62" s="155">
        <f>J261</f>
        <v>0</v>
      </c>
      <c r="K62" s="156"/>
    </row>
    <row r="63" spans="2:47" s="8" customFormat="1" ht="19.899999999999999" customHeight="1">
      <c r="B63" s="150"/>
      <c r="C63" s="151"/>
      <c r="D63" s="152" t="s">
        <v>104</v>
      </c>
      <c r="E63" s="153"/>
      <c r="F63" s="153"/>
      <c r="G63" s="153"/>
      <c r="H63" s="153"/>
      <c r="I63" s="154"/>
      <c r="J63" s="155">
        <f>J312</f>
        <v>0</v>
      </c>
      <c r="K63" s="156"/>
    </row>
    <row r="64" spans="2:47" s="8" customFormat="1" ht="14.85" customHeight="1">
      <c r="B64" s="150"/>
      <c r="C64" s="151"/>
      <c r="D64" s="152" t="s">
        <v>105</v>
      </c>
      <c r="E64" s="153"/>
      <c r="F64" s="153"/>
      <c r="G64" s="153"/>
      <c r="H64" s="153"/>
      <c r="I64" s="154"/>
      <c r="J64" s="155">
        <f>J373</f>
        <v>0</v>
      </c>
      <c r="K64" s="156"/>
    </row>
    <row r="65" spans="2:12" s="8" customFormat="1" ht="19.899999999999999" customHeight="1">
      <c r="B65" s="150"/>
      <c r="C65" s="151"/>
      <c r="D65" s="152" t="s">
        <v>106</v>
      </c>
      <c r="E65" s="153"/>
      <c r="F65" s="153"/>
      <c r="G65" s="153"/>
      <c r="H65" s="153"/>
      <c r="I65" s="154"/>
      <c r="J65" s="155">
        <f>J394</f>
        <v>0</v>
      </c>
      <c r="K65" s="156"/>
    </row>
    <row r="66" spans="2:12" s="8" customFormat="1" ht="19.899999999999999" customHeight="1">
      <c r="B66" s="150"/>
      <c r="C66" s="151"/>
      <c r="D66" s="152" t="s">
        <v>107</v>
      </c>
      <c r="E66" s="153"/>
      <c r="F66" s="153"/>
      <c r="G66" s="153"/>
      <c r="H66" s="153"/>
      <c r="I66" s="154"/>
      <c r="J66" s="155">
        <f>J419</f>
        <v>0</v>
      </c>
      <c r="K66" s="156"/>
    </row>
    <row r="67" spans="2:12" s="7" customFormat="1" ht="24.95" customHeight="1">
      <c r="B67" s="143"/>
      <c r="C67" s="144"/>
      <c r="D67" s="145" t="s">
        <v>108</v>
      </c>
      <c r="E67" s="146"/>
      <c r="F67" s="146"/>
      <c r="G67" s="146"/>
      <c r="H67" s="146"/>
      <c r="I67" s="147"/>
      <c r="J67" s="148">
        <f>J422</f>
        <v>0</v>
      </c>
      <c r="K67" s="149"/>
    </row>
    <row r="68" spans="2:12" s="8" customFormat="1" ht="19.899999999999999" customHeight="1">
      <c r="B68" s="150"/>
      <c r="C68" s="151"/>
      <c r="D68" s="152" t="s">
        <v>109</v>
      </c>
      <c r="E68" s="153"/>
      <c r="F68" s="153"/>
      <c r="G68" s="153"/>
      <c r="H68" s="153"/>
      <c r="I68" s="154"/>
      <c r="J68" s="155">
        <f>J423</f>
        <v>0</v>
      </c>
      <c r="K68" s="156"/>
    </row>
    <row r="69" spans="2:12" s="8" customFormat="1" ht="19.899999999999999" customHeight="1">
      <c r="B69" s="150"/>
      <c r="C69" s="151"/>
      <c r="D69" s="152" t="s">
        <v>110</v>
      </c>
      <c r="E69" s="153"/>
      <c r="F69" s="153"/>
      <c r="G69" s="153"/>
      <c r="H69" s="153"/>
      <c r="I69" s="154"/>
      <c r="J69" s="155">
        <f>J426</f>
        <v>0</v>
      </c>
      <c r="K69" s="156"/>
    </row>
    <row r="70" spans="2:12" s="1" customFormat="1" ht="21.75" customHeight="1">
      <c r="B70" s="39"/>
      <c r="C70" s="40"/>
      <c r="D70" s="40"/>
      <c r="E70" s="40"/>
      <c r="F70" s="40"/>
      <c r="G70" s="40"/>
      <c r="H70" s="40"/>
      <c r="I70" s="112"/>
      <c r="J70" s="40"/>
      <c r="K70" s="43"/>
    </row>
    <row r="71" spans="2:12" s="1" customFormat="1" ht="6.95" customHeight="1">
      <c r="B71" s="54"/>
      <c r="C71" s="55"/>
      <c r="D71" s="55"/>
      <c r="E71" s="55"/>
      <c r="F71" s="55"/>
      <c r="G71" s="55"/>
      <c r="H71" s="55"/>
      <c r="I71" s="133"/>
      <c r="J71" s="55"/>
      <c r="K71" s="56"/>
    </row>
    <row r="75" spans="2:12" s="1" customFormat="1" ht="6.95" customHeight="1">
      <c r="B75" s="57"/>
      <c r="C75" s="58"/>
      <c r="D75" s="58"/>
      <c r="E75" s="58"/>
      <c r="F75" s="58"/>
      <c r="G75" s="58"/>
      <c r="H75" s="58"/>
      <c r="I75" s="136"/>
      <c r="J75" s="58"/>
      <c r="K75" s="58"/>
      <c r="L75" s="59"/>
    </row>
    <row r="76" spans="2:12" s="1" customFormat="1" ht="36.950000000000003" customHeight="1">
      <c r="B76" s="39"/>
      <c r="C76" s="60" t="s">
        <v>111</v>
      </c>
      <c r="D76" s="61"/>
      <c r="E76" s="61"/>
      <c r="F76" s="61"/>
      <c r="G76" s="61"/>
      <c r="H76" s="61"/>
      <c r="I76" s="157"/>
      <c r="J76" s="61"/>
      <c r="K76" s="61"/>
      <c r="L76" s="59"/>
    </row>
    <row r="77" spans="2:12" s="1" customFormat="1" ht="6.95" customHeight="1">
      <c r="B77" s="39"/>
      <c r="C77" s="61"/>
      <c r="D77" s="61"/>
      <c r="E77" s="61"/>
      <c r="F77" s="61"/>
      <c r="G77" s="61"/>
      <c r="H77" s="61"/>
      <c r="I77" s="157"/>
      <c r="J77" s="61"/>
      <c r="K77" s="61"/>
      <c r="L77" s="59"/>
    </row>
    <row r="78" spans="2:12" s="1" customFormat="1" ht="14.45" customHeight="1">
      <c r="B78" s="39"/>
      <c r="C78" s="63" t="s">
        <v>18</v>
      </c>
      <c r="D78" s="61"/>
      <c r="E78" s="61"/>
      <c r="F78" s="61"/>
      <c r="G78" s="61"/>
      <c r="H78" s="61"/>
      <c r="I78" s="157"/>
      <c r="J78" s="61"/>
      <c r="K78" s="61"/>
      <c r="L78" s="59"/>
    </row>
    <row r="79" spans="2:12" s="1" customFormat="1" ht="16.5" customHeight="1">
      <c r="B79" s="39"/>
      <c r="C79" s="61"/>
      <c r="D79" s="61"/>
      <c r="E79" s="358" t="str">
        <f>E7</f>
        <v>Ústí nad Orlicí - Chodník v ulici Na Pláni a propojovací komunikace s ulicí Kladská</v>
      </c>
      <c r="F79" s="359"/>
      <c r="G79" s="359"/>
      <c r="H79" s="359"/>
      <c r="I79" s="157"/>
      <c r="J79" s="61"/>
      <c r="K79" s="61"/>
      <c r="L79" s="59"/>
    </row>
    <row r="80" spans="2:12" s="1" customFormat="1" ht="14.45" customHeight="1">
      <c r="B80" s="39"/>
      <c r="C80" s="63" t="s">
        <v>91</v>
      </c>
      <c r="D80" s="61"/>
      <c r="E80" s="61"/>
      <c r="F80" s="61"/>
      <c r="G80" s="61"/>
      <c r="H80" s="61"/>
      <c r="I80" s="157"/>
      <c r="J80" s="61"/>
      <c r="K80" s="61"/>
      <c r="L80" s="59"/>
    </row>
    <row r="81" spans="2:65" s="1" customFormat="1" ht="17.25" customHeight="1">
      <c r="B81" s="39"/>
      <c r="C81" s="61"/>
      <c r="D81" s="61"/>
      <c r="E81" s="333" t="str">
        <f>E9</f>
        <v>SO 101 - Zpevněné plochy</v>
      </c>
      <c r="F81" s="360"/>
      <c r="G81" s="360"/>
      <c r="H81" s="360"/>
      <c r="I81" s="157"/>
      <c r="J81" s="61"/>
      <c r="K81" s="61"/>
      <c r="L81" s="59"/>
    </row>
    <row r="82" spans="2:65" s="1" customFormat="1" ht="6.95" customHeight="1">
      <c r="B82" s="39"/>
      <c r="C82" s="61"/>
      <c r="D82" s="61"/>
      <c r="E82" s="61"/>
      <c r="F82" s="61"/>
      <c r="G82" s="61"/>
      <c r="H82" s="61"/>
      <c r="I82" s="157"/>
      <c r="J82" s="61"/>
      <c r="K82" s="61"/>
      <c r="L82" s="59"/>
    </row>
    <row r="83" spans="2:65" s="1" customFormat="1" ht="18" customHeight="1">
      <c r="B83" s="39"/>
      <c r="C83" s="63" t="s">
        <v>24</v>
      </c>
      <c r="D83" s="61"/>
      <c r="E83" s="61"/>
      <c r="F83" s="158" t="str">
        <f>F12</f>
        <v>Ústí nad Orlicí</v>
      </c>
      <c r="G83" s="61"/>
      <c r="H83" s="61"/>
      <c r="I83" s="159" t="s">
        <v>26</v>
      </c>
      <c r="J83" s="71" t="str">
        <f>IF(J12="","",J12)</f>
        <v>12. 2. 2018</v>
      </c>
      <c r="K83" s="61"/>
      <c r="L83" s="59"/>
    </row>
    <row r="84" spans="2:65" s="1" customFormat="1" ht="6.95" customHeight="1">
      <c r="B84" s="39"/>
      <c r="C84" s="61"/>
      <c r="D84" s="61"/>
      <c r="E84" s="61"/>
      <c r="F84" s="61"/>
      <c r="G84" s="61"/>
      <c r="H84" s="61"/>
      <c r="I84" s="157"/>
      <c r="J84" s="61"/>
      <c r="K84" s="61"/>
      <c r="L84" s="59"/>
    </row>
    <row r="85" spans="2:65" s="1" customFormat="1">
      <c r="B85" s="39"/>
      <c r="C85" s="63" t="s">
        <v>28</v>
      </c>
      <c r="D85" s="61"/>
      <c r="E85" s="61"/>
      <c r="F85" s="158" t="str">
        <f>E15</f>
        <v xml:space="preserve"> </v>
      </c>
      <c r="G85" s="61"/>
      <c r="H85" s="61"/>
      <c r="I85" s="159" t="s">
        <v>35</v>
      </c>
      <c r="J85" s="158" t="str">
        <f>E21</f>
        <v>Ing. Jiří Cihlář</v>
      </c>
      <c r="K85" s="61"/>
      <c r="L85" s="59"/>
    </row>
    <row r="86" spans="2:65" s="1" customFormat="1" ht="14.45" customHeight="1">
      <c r="B86" s="39"/>
      <c r="C86" s="63" t="s">
        <v>33</v>
      </c>
      <c r="D86" s="61"/>
      <c r="E86" s="61"/>
      <c r="F86" s="158" t="str">
        <f>IF(E18="","",E18)</f>
        <v/>
      </c>
      <c r="G86" s="61"/>
      <c r="H86" s="61"/>
      <c r="I86" s="157"/>
      <c r="J86" s="61"/>
      <c r="K86" s="61"/>
      <c r="L86" s="59"/>
    </row>
    <row r="87" spans="2:65" s="1" customFormat="1" ht="10.35" customHeight="1">
      <c r="B87" s="39"/>
      <c r="C87" s="61"/>
      <c r="D87" s="61"/>
      <c r="E87" s="61"/>
      <c r="F87" s="61"/>
      <c r="G87" s="61"/>
      <c r="H87" s="61"/>
      <c r="I87" s="157"/>
      <c r="J87" s="61"/>
      <c r="K87" s="61"/>
      <c r="L87" s="59"/>
    </row>
    <row r="88" spans="2:65" s="9" customFormat="1" ht="29.25" customHeight="1">
      <c r="B88" s="160"/>
      <c r="C88" s="161" t="s">
        <v>112</v>
      </c>
      <c r="D88" s="162" t="s">
        <v>59</v>
      </c>
      <c r="E88" s="162" t="s">
        <v>55</v>
      </c>
      <c r="F88" s="162" t="s">
        <v>113</v>
      </c>
      <c r="G88" s="162" t="s">
        <v>114</v>
      </c>
      <c r="H88" s="162" t="s">
        <v>115</v>
      </c>
      <c r="I88" s="163" t="s">
        <v>116</v>
      </c>
      <c r="J88" s="162" t="s">
        <v>95</v>
      </c>
      <c r="K88" s="164" t="s">
        <v>117</v>
      </c>
      <c r="L88" s="165"/>
      <c r="M88" s="79" t="s">
        <v>118</v>
      </c>
      <c r="N88" s="80" t="s">
        <v>44</v>
      </c>
      <c r="O88" s="80" t="s">
        <v>119</v>
      </c>
      <c r="P88" s="80" t="s">
        <v>120</v>
      </c>
      <c r="Q88" s="80" t="s">
        <v>121</v>
      </c>
      <c r="R88" s="80" t="s">
        <v>122</v>
      </c>
      <c r="S88" s="80" t="s">
        <v>123</v>
      </c>
      <c r="T88" s="81" t="s">
        <v>124</v>
      </c>
    </row>
    <row r="89" spans="2:65" s="1" customFormat="1" ht="29.25" customHeight="1">
      <c r="B89" s="39"/>
      <c r="C89" s="85" t="s">
        <v>96</v>
      </c>
      <c r="D89" s="61"/>
      <c r="E89" s="61"/>
      <c r="F89" s="61"/>
      <c r="G89" s="61"/>
      <c r="H89" s="61"/>
      <c r="I89" s="157"/>
      <c r="J89" s="166">
        <f>BK89</f>
        <v>0</v>
      </c>
      <c r="K89" s="61"/>
      <c r="L89" s="59"/>
      <c r="M89" s="82"/>
      <c r="N89" s="83"/>
      <c r="O89" s="83"/>
      <c r="P89" s="167">
        <f>P90+P422</f>
        <v>0</v>
      </c>
      <c r="Q89" s="83"/>
      <c r="R89" s="167">
        <f>R90+R422</f>
        <v>138.43137400000001</v>
      </c>
      <c r="S89" s="83"/>
      <c r="T89" s="168">
        <f>T90+T422</f>
        <v>27.081999999999997</v>
      </c>
      <c r="AT89" s="22" t="s">
        <v>73</v>
      </c>
      <c r="AU89" s="22" t="s">
        <v>97</v>
      </c>
      <c r="BK89" s="169">
        <f>BK90+BK422</f>
        <v>0</v>
      </c>
    </row>
    <row r="90" spans="2:65" s="10" customFormat="1" ht="37.35" customHeight="1">
      <c r="B90" s="170"/>
      <c r="C90" s="171"/>
      <c r="D90" s="172" t="s">
        <v>73</v>
      </c>
      <c r="E90" s="173" t="s">
        <v>125</v>
      </c>
      <c r="F90" s="173" t="s">
        <v>126</v>
      </c>
      <c r="G90" s="171"/>
      <c r="H90" s="171"/>
      <c r="I90" s="174"/>
      <c r="J90" s="175">
        <f>BK90</f>
        <v>0</v>
      </c>
      <c r="K90" s="171"/>
      <c r="L90" s="176"/>
      <c r="M90" s="177"/>
      <c r="N90" s="178"/>
      <c r="O90" s="178"/>
      <c r="P90" s="179">
        <f>P91+P193+P198+P203+P261+P312+P394+P419</f>
        <v>0</v>
      </c>
      <c r="Q90" s="178"/>
      <c r="R90" s="179">
        <f>R91+R193+R198+R203+R261+R312+R394+R419</f>
        <v>138.43137400000001</v>
      </c>
      <c r="S90" s="178"/>
      <c r="T90" s="180">
        <f>T91+T193+T198+T203+T261+T312+T394+T419</f>
        <v>27.081999999999997</v>
      </c>
      <c r="AR90" s="181" t="s">
        <v>82</v>
      </c>
      <c r="AT90" s="182" t="s">
        <v>73</v>
      </c>
      <c r="AU90" s="182" t="s">
        <v>74</v>
      </c>
      <c r="AY90" s="181" t="s">
        <v>127</v>
      </c>
      <c r="BK90" s="183">
        <f>BK91+BK193+BK198+BK203+BK261+BK312+BK394+BK419</f>
        <v>0</v>
      </c>
    </row>
    <row r="91" spans="2:65" s="10" customFormat="1" ht="19.899999999999999" customHeight="1">
      <c r="B91" s="170"/>
      <c r="C91" s="171"/>
      <c r="D91" s="172" t="s">
        <v>73</v>
      </c>
      <c r="E91" s="184" t="s">
        <v>82</v>
      </c>
      <c r="F91" s="184" t="s">
        <v>128</v>
      </c>
      <c r="G91" s="171"/>
      <c r="H91" s="171"/>
      <c r="I91" s="174"/>
      <c r="J91" s="185">
        <f>BK91</f>
        <v>0</v>
      </c>
      <c r="K91" s="171"/>
      <c r="L91" s="176"/>
      <c r="M91" s="177"/>
      <c r="N91" s="178"/>
      <c r="O91" s="178"/>
      <c r="P91" s="179">
        <f>SUM(P92:P192)</f>
        <v>0</v>
      </c>
      <c r="Q91" s="178"/>
      <c r="R91" s="179">
        <f>SUM(R92:R192)</f>
        <v>4.9218599999999997</v>
      </c>
      <c r="S91" s="178"/>
      <c r="T91" s="180">
        <f>SUM(T92:T192)</f>
        <v>0</v>
      </c>
      <c r="AR91" s="181" t="s">
        <v>82</v>
      </c>
      <c r="AT91" s="182" t="s">
        <v>73</v>
      </c>
      <c r="AU91" s="182" t="s">
        <v>82</v>
      </c>
      <c r="AY91" s="181" t="s">
        <v>127</v>
      </c>
      <c r="BK91" s="183">
        <f>SUM(BK92:BK192)</f>
        <v>0</v>
      </c>
    </row>
    <row r="92" spans="2:65" s="1" customFormat="1" ht="16.5" customHeight="1">
      <c r="B92" s="39"/>
      <c r="C92" s="186" t="s">
        <v>82</v>
      </c>
      <c r="D92" s="186" t="s">
        <v>129</v>
      </c>
      <c r="E92" s="187" t="s">
        <v>130</v>
      </c>
      <c r="F92" s="188" t="s">
        <v>131</v>
      </c>
      <c r="G92" s="189" t="s">
        <v>132</v>
      </c>
      <c r="H92" s="190">
        <v>99.3</v>
      </c>
      <c r="I92" s="191"/>
      <c r="J92" s="192">
        <f>ROUND(I92*H92,2)</f>
        <v>0</v>
      </c>
      <c r="K92" s="188" t="s">
        <v>133</v>
      </c>
      <c r="L92" s="59"/>
      <c r="M92" s="193" t="s">
        <v>30</v>
      </c>
      <c r="N92" s="194" t="s">
        <v>45</v>
      </c>
      <c r="O92" s="40"/>
      <c r="P92" s="195">
        <f>O92*H92</f>
        <v>0</v>
      </c>
      <c r="Q92" s="195">
        <v>0</v>
      </c>
      <c r="R92" s="195">
        <f>Q92*H92</f>
        <v>0</v>
      </c>
      <c r="S92" s="195">
        <v>0</v>
      </c>
      <c r="T92" s="196">
        <f>S92*H92</f>
        <v>0</v>
      </c>
      <c r="AR92" s="22" t="s">
        <v>134</v>
      </c>
      <c r="AT92" s="22" t="s">
        <v>129</v>
      </c>
      <c r="AU92" s="22" t="s">
        <v>84</v>
      </c>
      <c r="AY92" s="22" t="s">
        <v>127</v>
      </c>
      <c r="BE92" s="197">
        <f>IF(N92="základní",J92,0)</f>
        <v>0</v>
      </c>
      <c r="BF92" s="197">
        <f>IF(N92="snížená",J92,0)</f>
        <v>0</v>
      </c>
      <c r="BG92" s="197">
        <f>IF(N92="zákl. přenesená",J92,0)</f>
        <v>0</v>
      </c>
      <c r="BH92" s="197">
        <f>IF(N92="sníž. přenesená",J92,0)</f>
        <v>0</v>
      </c>
      <c r="BI92" s="197">
        <f>IF(N92="nulová",J92,0)</f>
        <v>0</v>
      </c>
      <c r="BJ92" s="22" t="s">
        <v>82</v>
      </c>
      <c r="BK92" s="197">
        <f>ROUND(I92*H92,2)</f>
        <v>0</v>
      </c>
      <c r="BL92" s="22" t="s">
        <v>134</v>
      </c>
      <c r="BM92" s="22" t="s">
        <v>135</v>
      </c>
    </row>
    <row r="93" spans="2:65" s="1" customFormat="1" ht="27">
      <c r="B93" s="39"/>
      <c r="C93" s="61"/>
      <c r="D93" s="198" t="s">
        <v>136</v>
      </c>
      <c r="E93" s="61"/>
      <c r="F93" s="199" t="s">
        <v>137</v>
      </c>
      <c r="G93" s="61"/>
      <c r="H93" s="61"/>
      <c r="I93" s="157"/>
      <c r="J93" s="61"/>
      <c r="K93" s="61"/>
      <c r="L93" s="59"/>
      <c r="M93" s="200"/>
      <c r="N93" s="40"/>
      <c r="O93" s="40"/>
      <c r="P93" s="40"/>
      <c r="Q93" s="40"/>
      <c r="R93" s="40"/>
      <c r="S93" s="40"/>
      <c r="T93" s="76"/>
      <c r="AT93" s="22" t="s">
        <v>136</v>
      </c>
      <c r="AU93" s="22" t="s">
        <v>84</v>
      </c>
    </row>
    <row r="94" spans="2:65" s="1" customFormat="1" ht="229.5">
      <c r="B94" s="39"/>
      <c r="C94" s="61"/>
      <c r="D94" s="198" t="s">
        <v>138</v>
      </c>
      <c r="E94" s="61"/>
      <c r="F94" s="201" t="s">
        <v>139</v>
      </c>
      <c r="G94" s="61"/>
      <c r="H94" s="61"/>
      <c r="I94" s="157"/>
      <c r="J94" s="61"/>
      <c r="K94" s="61"/>
      <c r="L94" s="59"/>
      <c r="M94" s="200"/>
      <c r="N94" s="40"/>
      <c r="O94" s="40"/>
      <c r="P94" s="40"/>
      <c r="Q94" s="40"/>
      <c r="R94" s="40"/>
      <c r="S94" s="40"/>
      <c r="T94" s="76"/>
      <c r="AT94" s="22" t="s">
        <v>138</v>
      </c>
      <c r="AU94" s="22" t="s">
        <v>84</v>
      </c>
    </row>
    <row r="95" spans="2:65" s="11" customFormat="1" ht="13.5">
      <c r="B95" s="202"/>
      <c r="C95" s="203"/>
      <c r="D95" s="198" t="s">
        <v>140</v>
      </c>
      <c r="E95" s="204" t="s">
        <v>30</v>
      </c>
      <c r="F95" s="205" t="s">
        <v>141</v>
      </c>
      <c r="G95" s="203"/>
      <c r="H95" s="206">
        <v>90</v>
      </c>
      <c r="I95" s="207"/>
      <c r="J95" s="203"/>
      <c r="K95" s="203"/>
      <c r="L95" s="208"/>
      <c r="M95" s="209"/>
      <c r="N95" s="210"/>
      <c r="O95" s="210"/>
      <c r="P95" s="210"/>
      <c r="Q95" s="210"/>
      <c r="R95" s="210"/>
      <c r="S95" s="210"/>
      <c r="T95" s="211"/>
      <c r="AT95" s="212" t="s">
        <v>140</v>
      </c>
      <c r="AU95" s="212" t="s">
        <v>84</v>
      </c>
      <c r="AV95" s="11" t="s">
        <v>84</v>
      </c>
      <c r="AW95" s="11" t="s">
        <v>37</v>
      </c>
      <c r="AX95" s="11" t="s">
        <v>74</v>
      </c>
      <c r="AY95" s="212" t="s">
        <v>127</v>
      </c>
    </row>
    <row r="96" spans="2:65" s="11" customFormat="1" ht="13.5">
      <c r="B96" s="202"/>
      <c r="C96" s="203"/>
      <c r="D96" s="198" t="s">
        <v>140</v>
      </c>
      <c r="E96" s="204" t="s">
        <v>30</v>
      </c>
      <c r="F96" s="205" t="s">
        <v>142</v>
      </c>
      <c r="G96" s="203"/>
      <c r="H96" s="206">
        <v>9.3000000000000007</v>
      </c>
      <c r="I96" s="207"/>
      <c r="J96" s="203"/>
      <c r="K96" s="203"/>
      <c r="L96" s="208"/>
      <c r="M96" s="209"/>
      <c r="N96" s="210"/>
      <c r="O96" s="210"/>
      <c r="P96" s="210"/>
      <c r="Q96" s="210"/>
      <c r="R96" s="210"/>
      <c r="S96" s="210"/>
      <c r="T96" s="211"/>
      <c r="AT96" s="212" t="s">
        <v>140</v>
      </c>
      <c r="AU96" s="212" t="s">
        <v>84</v>
      </c>
      <c r="AV96" s="11" t="s">
        <v>84</v>
      </c>
      <c r="AW96" s="11" t="s">
        <v>37</v>
      </c>
      <c r="AX96" s="11" t="s">
        <v>74</v>
      </c>
      <c r="AY96" s="212" t="s">
        <v>127</v>
      </c>
    </row>
    <row r="97" spans="2:65" s="12" customFormat="1" ht="13.5">
      <c r="B97" s="213"/>
      <c r="C97" s="214"/>
      <c r="D97" s="198" t="s">
        <v>140</v>
      </c>
      <c r="E97" s="215" t="s">
        <v>30</v>
      </c>
      <c r="F97" s="216" t="s">
        <v>143</v>
      </c>
      <c r="G97" s="214"/>
      <c r="H97" s="217">
        <v>99.3</v>
      </c>
      <c r="I97" s="218"/>
      <c r="J97" s="214"/>
      <c r="K97" s="214"/>
      <c r="L97" s="219"/>
      <c r="M97" s="220"/>
      <c r="N97" s="221"/>
      <c r="O97" s="221"/>
      <c r="P97" s="221"/>
      <c r="Q97" s="221"/>
      <c r="R97" s="221"/>
      <c r="S97" s="221"/>
      <c r="T97" s="222"/>
      <c r="AT97" s="223" t="s">
        <v>140</v>
      </c>
      <c r="AU97" s="223" t="s">
        <v>84</v>
      </c>
      <c r="AV97" s="12" t="s">
        <v>134</v>
      </c>
      <c r="AW97" s="12" t="s">
        <v>37</v>
      </c>
      <c r="AX97" s="12" t="s">
        <v>82</v>
      </c>
      <c r="AY97" s="223" t="s">
        <v>127</v>
      </c>
    </row>
    <row r="98" spans="2:65" s="1" customFormat="1" ht="16.5" customHeight="1">
      <c r="B98" s="39"/>
      <c r="C98" s="186" t="s">
        <v>84</v>
      </c>
      <c r="D98" s="186" t="s">
        <v>129</v>
      </c>
      <c r="E98" s="187" t="s">
        <v>144</v>
      </c>
      <c r="F98" s="188" t="s">
        <v>145</v>
      </c>
      <c r="G98" s="189" t="s">
        <v>132</v>
      </c>
      <c r="H98" s="190">
        <v>176.76</v>
      </c>
      <c r="I98" s="191"/>
      <c r="J98" s="192">
        <f>ROUND(I98*H98,2)</f>
        <v>0</v>
      </c>
      <c r="K98" s="188" t="s">
        <v>133</v>
      </c>
      <c r="L98" s="59"/>
      <c r="M98" s="193" t="s">
        <v>30</v>
      </c>
      <c r="N98" s="194" t="s">
        <v>45</v>
      </c>
      <c r="O98" s="40"/>
      <c r="P98" s="195">
        <f>O98*H98</f>
        <v>0</v>
      </c>
      <c r="Q98" s="195">
        <v>0</v>
      </c>
      <c r="R98" s="195">
        <f>Q98*H98</f>
        <v>0</v>
      </c>
      <c r="S98" s="195">
        <v>0</v>
      </c>
      <c r="T98" s="196">
        <f>S98*H98</f>
        <v>0</v>
      </c>
      <c r="AR98" s="22" t="s">
        <v>134</v>
      </c>
      <c r="AT98" s="22" t="s">
        <v>129</v>
      </c>
      <c r="AU98" s="22" t="s">
        <v>84</v>
      </c>
      <c r="AY98" s="22" t="s">
        <v>127</v>
      </c>
      <c r="BE98" s="197">
        <f>IF(N98="základní",J98,0)</f>
        <v>0</v>
      </c>
      <c r="BF98" s="197">
        <f>IF(N98="snížená",J98,0)</f>
        <v>0</v>
      </c>
      <c r="BG98" s="197">
        <f>IF(N98="zákl. přenesená",J98,0)</f>
        <v>0</v>
      </c>
      <c r="BH98" s="197">
        <f>IF(N98="sníž. přenesená",J98,0)</f>
        <v>0</v>
      </c>
      <c r="BI98" s="197">
        <f>IF(N98="nulová",J98,0)</f>
        <v>0</v>
      </c>
      <c r="BJ98" s="22" t="s">
        <v>82</v>
      </c>
      <c r="BK98" s="197">
        <f>ROUND(I98*H98,2)</f>
        <v>0</v>
      </c>
      <c r="BL98" s="22" t="s">
        <v>134</v>
      </c>
      <c r="BM98" s="22" t="s">
        <v>146</v>
      </c>
    </row>
    <row r="99" spans="2:65" s="1" customFormat="1" ht="27">
      <c r="B99" s="39"/>
      <c r="C99" s="61"/>
      <c r="D99" s="198" t="s">
        <v>136</v>
      </c>
      <c r="E99" s="61"/>
      <c r="F99" s="199" t="s">
        <v>147</v>
      </c>
      <c r="G99" s="61"/>
      <c r="H99" s="61"/>
      <c r="I99" s="157"/>
      <c r="J99" s="61"/>
      <c r="K99" s="61"/>
      <c r="L99" s="59"/>
      <c r="M99" s="200"/>
      <c r="N99" s="40"/>
      <c r="O99" s="40"/>
      <c r="P99" s="40"/>
      <c r="Q99" s="40"/>
      <c r="R99" s="40"/>
      <c r="S99" s="40"/>
      <c r="T99" s="76"/>
      <c r="AT99" s="22" t="s">
        <v>136</v>
      </c>
      <c r="AU99" s="22" t="s">
        <v>84</v>
      </c>
    </row>
    <row r="100" spans="2:65" s="1" customFormat="1" ht="94.5">
      <c r="B100" s="39"/>
      <c r="C100" s="61"/>
      <c r="D100" s="198" t="s">
        <v>138</v>
      </c>
      <c r="E100" s="61"/>
      <c r="F100" s="201" t="s">
        <v>148</v>
      </c>
      <c r="G100" s="61"/>
      <c r="H100" s="61"/>
      <c r="I100" s="157"/>
      <c r="J100" s="61"/>
      <c r="K100" s="61"/>
      <c r="L100" s="59"/>
      <c r="M100" s="200"/>
      <c r="N100" s="40"/>
      <c r="O100" s="40"/>
      <c r="P100" s="40"/>
      <c r="Q100" s="40"/>
      <c r="R100" s="40"/>
      <c r="S100" s="40"/>
      <c r="T100" s="76"/>
      <c r="AT100" s="22" t="s">
        <v>138</v>
      </c>
      <c r="AU100" s="22" t="s">
        <v>84</v>
      </c>
    </row>
    <row r="101" spans="2:65" s="11" customFormat="1" ht="13.5">
      <c r="B101" s="202"/>
      <c r="C101" s="203"/>
      <c r="D101" s="198" t="s">
        <v>140</v>
      </c>
      <c r="E101" s="204" t="s">
        <v>30</v>
      </c>
      <c r="F101" s="205" t="s">
        <v>149</v>
      </c>
      <c r="G101" s="203"/>
      <c r="H101" s="206">
        <v>176.76</v>
      </c>
      <c r="I101" s="207"/>
      <c r="J101" s="203"/>
      <c r="K101" s="203"/>
      <c r="L101" s="208"/>
      <c r="M101" s="209"/>
      <c r="N101" s="210"/>
      <c r="O101" s="210"/>
      <c r="P101" s="210"/>
      <c r="Q101" s="210"/>
      <c r="R101" s="210"/>
      <c r="S101" s="210"/>
      <c r="T101" s="211"/>
      <c r="AT101" s="212" t="s">
        <v>140</v>
      </c>
      <c r="AU101" s="212" t="s">
        <v>84</v>
      </c>
      <c r="AV101" s="11" t="s">
        <v>84</v>
      </c>
      <c r="AW101" s="11" t="s">
        <v>37</v>
      </c>
      <c r="AX101" s="11" t="s">
        <v>82</v>
      </c>
      <c r="AY101" s="212" t="s">
        <v>127</v>
      </c>
    </row>
    <row r="102" spans="2:65" s="1" customFormat="1" ht="16.5" customHeight="1">
      <c r="B102" s="39"/>
      <c r="C102" s="186" t="s">
        <v>150</v>
      </c>
      <c r="D102" s="186" t="s">
        <v>129</v>
      </c>
      <c r="E102" s="187" t="s">
        <v>151</v>
      </c>
      <c r="F102" s="188" t="s">
        <v>152</v>
      </c>
      <c r="G102" s="189" t="s">
        <v>132</v>
      </c>
      <c r="H102" s="190">
        <v>176.76</v>
      </c>
      <c r="I102" s="191"/>
      <c r="J102" s="192">
        <f>ROUND(I102*H102,2)</f>
        <v>0</v>
      </c>
      <c r="K102" s="188" t="s">
        <v>133</v>
      </c>
      <c r="L102" s="59"/>
      <c r="M102" s="193" t="s">
        <v>30</v>
      </c>
      <c r="N102" s="194" t="s">
        <v>45</v>
      </c>
      <c r="O102" s="40"/>
      <c r="P102" s="195">
        <f>O102*H102</f>
        <v>0</v>
      </c>
      <c r="Q102" s="195">
        <v>0</v>
      </c>
      <c r="R102" s="195">
        <f>Q102*H102</f>
        <v>0</v>
      </c>
      <c r="S102" s="195">
        <v>0</v>
      </c>
      <c r="T102" s="196">
        <f>S102*H102</f>
        <v>0</v>
      </c>
      <c r="AR102" s="22" t="s">
        <v>134</v>
      </c>
      <c r="AT102" s="22" t="s">
        <v>129</v>
      </c>
      <c r="AU102" s="22" t="s">
        <v>84</v>
      </c>
      <c r="AY102" s="22" t="s">
        <v>127</v>
      </c>
      <c r="BE102" s="197">
        <f>IF(N102="základní",J102,0)</f>
        <v>0</v>
      </c>
      <c r="BF102" s="197">
        <f>IF(N102="snížená",J102,0)</f>
        <v>0</v>
      </c>
      <c r="BG102" s="197">
        <f>IF(N102="zákl. přenesená",J102,0)</f>
        <v>0</v>
      </c>
      <c r="BH102" s="197">
        <f>IF(N102="sníž. přenesená",J102,0)</f>
        <v>0</v>
      </c>
      <c r="BI102" s="197">
        <f>IF(N102="nulová",J102,0)</f>
        <v>0</v>
      </c>
      <c r="BJ102" s="22" t="s">
        <v>82</v>
      </c>
      <c r="BK102" s="197">
        <f>ROUND(I102*H102,2)</f>
        <v>0</v>
      </c>
      <c r="BL102" s="22" t="s">
        <v>134</v>
      </c>
      <c r="BM102" s="22" t="s">
        <v>153</v>
      </c>
    </row>
    <row r="103" spans="2:65" s="1" customFormat="1" ht="27">
      <c r="B103" s="39"/>
      <c r="C103" s="61"/>
      <c r="D103" s="198" t="s">
        <v>136</v>
      </c>
      <c r="E103" s="61"/>
      <c r="F103" s="199" t="s">
        <v>154</v>
      </c>
      <c r="G103" s="61"/>
      <c r="H103" s="61"/>
      <c r="I103" s="157"/>
      <c r="J103" s="61"/>
      <c r="K103" s="61"/>
      <c r="L103" s="59"/>
      <c r="M103" s="200"/>
      <c r="N103" s="40"/>
      <c r="O103" s="40"/>
      <c r="P103" s="40"/>
      <c r="Q103" s="40"/>
      <c r="R103" s="40"/>
      <c r="S103" s="40"/>
      <c r="T103" s="76"/>
      <c r="AT103" s="22" t="s">
        <v>136</v>
      </c>
      <c r="AU103" s="22" t="s">
        <v>84</v>
      </c>
    </row>
    <row r="104" spans="2:65" s="1" customFormat="1" ht="94.5">
      <c r="B104" s="39"/>
      <c r="C104" s="61"/>
      <c r="D104" s="198" t="s">
        <v>138</v>
      </c>
      <c r="E104" s="61"/>
      <c r="F104" s="201" t="s">
        <v>148</v>
      </c>
      <c r="G104" s="61"/>
      <c r="H104" s="61"/>
      <c r="I104" s="157"/>
      <c r="J104" s="61"/>
      <c r="K104" s="61"/>
      <c r="L104" s="59"/>
      <c r="M104" s="200"/>
      <c r="N104" s="40"/>
      <c r="O104" s="40"/>
      <c r="P104" s="40"/>
      <c r="Q104" s="40"/>
      <c r="R104" s="40"/>
      <c r="S104" s="40"/>
      <c r="T104" s="76"/>
      <c r="AT104" s="22" t="s">
        <v>138</v>
      </c>
      <c r="AU104" s="22" t="s">
        <v>84</v>
      </c>
    </row>
    <row r="105" spans="2:65" s="11" customFormat="1" ht="13.5">
      <c r="B105" s="202"/>
      <c r="C105" s="203"/>
      <c r="D105" s="198" t="s">
        <v>140</v>
      </c>
      <c r="E105" s="204" t="s">
        <v>30</v>
      </c>
      <c r="F105" s="205" t="s">
        <v>149</v>
      </c>
      <c r="G105" s="203"/>
      <c r="H105" s="206">
        <v>176.76</v>
      </c>
      <c r="I105" s="207"/>
      <c r="J105" s="203"/>
      <c r="K105" s="203"/>
      <c r="L105" s="208"/>
      <c r="M105" s="209"/>
      <c r="N105" s="210"/>
      <c r="O105" s="210"/>
      <c r="P105" s="210"/>
      <c r="Q105" s="210"/>
      <c r="R105" s="210"/>
      <c r="S105" s="210"/>
      <c r="T105" s="211"/>
      <c r="AT105" s="212" t="s">
        <v>140</v>
      </c>
      <c r="AU105" s="212" t="s">
        <v>84</v>
      </c>
      <c r="AV105" s="11" t="s">
        <v>84</v>
      </c>
      <c r="AW105" s="11" t="s">
        <v>37</v>
      </c>
      <c r="AX105" s="11" t="s">
        <v>82</v>
      </c>
      <c r="AY105" s="212" t="s">
        <v>127</v>
      </c>
    </row>
    <row r="106" spans="2:65" s="1" customFormat="1" ht="16.5" customHeight="1">
      <c r="B106" s="39"/>
      <c r="C106" s="186" t="s">
        <v>134</v>
      </c>
      <c r="D106" s="186" t="s">
        <v>129</v>
      </c>
      <c r="E106" s="187" t="s">
        <v>155</v>
      </c>
      <c r="F106" s="188" t="s">
        <v>156</v>
      </c>
      <c r="G106" s="189" t="s">
        <v>132</v>
      </c>
      <c r="H106" s="190">
        <v>14.16</v>
      </c>
      <c r="I106" s="191"/>
      <c r="J106" s="192">
        <f>ROUND(I106*H106,2)</f>
        <v>0</v>
      </c>
      <c r="K106" s="188" t="s">
        <v>133</v>
      </c>
      <c r="L106" s="59"/>
      <c r="M106" s="193" t="s">
        <v>30</v>
      </c>
      <c r="N106" s="194" t="s">
        <v>45</v>
      </c>
      <c r="O106" s="40"/>
      <c r="P106" s="195">
        <f>O106*H106</f>
        <v>0</v>
      </c>
      <c r="Q106" s="195">
        <v>0</v>
      </c>
      <c r="R106" s="195">
        <f>Q106*H106</f>
        <v>0</v>
      </c>
      <c r="S106" s="195">
        <v>0</v>
      </c>
      <c r="T106" s="196">
        <f>S106*H106</f>
        <v>0</v>
      </c>
      <c r="AR106" s="22" t="s">
        <v>134</v>
      </c>
      <c r="AT106" s="22" t="s">
        <v>129</v>
      </c>
      <c r="AU106" s="22" t="s">
        <v>84</v>
      </c>
      <c r="AY106" s="22" t="s">
        <v>127</v>
      </c>
      <c r="BE106" s="197">
        <f>IF(N106="základní",J106,0)</f>
        <v>0</v>
      </c>
      <c r="BF106" s="197">
        <f>IF(N106="snížená",J106,0)</f>
        <v>0</v>
      </c>
      <c r="BG106" s="197">
        <f>IF(N106="zákl. přenesená",J106,0)</f>
        <v>0</v>
      </c>
      <c r="BH106" s="197">
        <f>IF(N106="sníž. přenesená",J106,0)</f>
        <v>0</v>
      </c>
      <c r="BI106" s="197">
        <f>IF(N106="nulová",J106,0)</f>
        <v>0</v>
      </c>
      <c r="BJ106" s="22" t="s">
        <v>82</v>
      </c>
      <c r="BK106" s="197">
        <f>ROUND(I106*H106,2)</f>
        <v>0</v>
      </c>
      <c r="BL106" s="22" t="s">
        <v>134</v>
      </c>
      <c r="BM106" s="22" t="s">
        <v>157</v>
      </c>
    </row>
    <row r="107" spans="2:65" s="1" customFormat="1" ht="27">
      <c r="B107" s="39"/>
      <c r="C107" s="61"/>
      <c r="D107" s="198" t="s">
        <v>136</v>
      </c>
      <c r="E107" s="61"/>
      <c r="F107" s="199" t="s">
        <v>158</v>
      </c>
      <c r="G107" s="61"/>
      <c r="H107" s="61"/>
      <c r="I107" s="157"/>
      <c r="J107" s="61"/>
      <c r="K107" s="61"/>
      <c r="L107" s="59"/>
      <c r="M107" s="200"/>
      <c r="N107" s="40"/>
      <c r="O107" s="40"/>
      <c r="P107" s="40"/>
      <c r="Q107" s="40"/>
      <c r="R107" s="40"/>
      <c r="S107" s="40"/>
      <c r="T107" s="76"/>
      <c r="AT107" s="22" t="s">
        <v>136</v>
      </c>
      <c r="AU107" s="22" t="s">
        <v>84</v>
      </c>
    </row>
    <row r="108" spans="2:65" s="1" customFormat="1" ht="94.5">
      <c r="B108" s="39"/>
      <c r="C108" s="61"/>
      <c r="D108" s="198" t="s">
        <v>138</v>
      </c>
      <c r="E108" s="61"/>
      <c r="F108" s="201" t="s">
        <v>159</v>
      </c>
      <c r="G108" s="61"/>
      <c r="H108" s="61"/>
      <c r="I108" s="157"/>
      <c r="J108" s="61"/>
      <c r="K108" s="61"/>
      <c r="L108" s="59"/>
      <c r="M108" s="200"/>
      <c r="N108" s="40"/>
      <c r="O108" s="40"/>
      <c r="P108" s="40"/>
      <c r="Q108" s="40"/>
      <c r="R108" s="40"/>
      <c r="S108" s="40"/>
      <c r="T108" s="76"/>
      <c r="AT108" s="22" t="s">
        <v>138</v>
      </c>
      <c r="AU108" s="22" t="s">
        <v>84</v>
      </c>
    </row>
    <row r="109" spans="2:65" s="11" customFormat="1" ht="13.5">
      <c r="B109" s="202"/>
      <c r="C109" s="203"/>
      <c r="D109" s="198" t="s">
        <v>140</v>
      </c>
      <c r="E109" s="204" t="s">
        <v>30</v>
      </c>
      <c r="F109" s="205" t="s">
        <v>160</v>
      </c>
      <c r="G109" s="203"/>
      <c r="H109" s="206">
        <v>8.4</v>
      </c>
      <c r="I109" s="207"/>
      <c r="J109" s="203"/>
      <c r="K109" s="203"/>
      <c r="L109" s="208"/>
      <c r="M109" s="209"/>
      <c r="N109" s="210"/>
      <c r="O109" s="210"/>
      <c r="P109" s="210"/>
      <c r="Q109" s="210"/>
      <c r="R109" s="210"/>
      <c r="S109" s="210"/>
      <c r="T109" s="211"/>
      <c r="AT109" s="212" t="s">
        <v>140</v>
      </c>
      <c r="AU109" s="212" t="s">
        <v>84</v>
      </c>
      <c r="AV109" s="11" t="s">
        <v>84</v>
      </c>
      <c r="AW109" s="11" t="s">
        <v>37</v>
      </c>
      <c r="AX109" s="11" t="s">
        <v>74</v>
      </c>
      <c r="AY109" s="212" t="s">
        <v>127</v>
      </c>
    </row>
    <row r="110" spans="2:65" s="11" customFormat="1" ht="13.5">
      <c r="B110" s="202"/>
      <c r="C110" s="203"/>
      <c r="D110" s="198" t="s">
        <v>140</v>
      </c>
      <c r="E110" s="204" t="s">
        <v>30</v>
      </c>
      <c r="F110" s="205" t="s">
        <v>161</v>
      </c>
      <c r="G110" s="203"/>
      <c r="H110" s="206">
        <v>5.76</v>
      </c>
      <c r="I110" s="207"/>
      <c r="J110" s="203"/>
      <c r="K110" s="203"/>
      <c r="L110" s="208"/>
      <c r="M110" s="209"/>
      <c r="N110" s="210"/>
      <c r="O110" s="210"/>
      <c r="P110" s="210"/>
      <c r="Q110" s="210"/>
      <c r="R110" s="210"/>
      <c r="S110" s="210"/>
      <c r="T110" s="211"/>
      <c r="AT110" s="212" t="s">
        <v>140</v>
      </c>
      <c r="AU110" s="212" t="s">
        <v>84</v>
      </c>
      <c r="AV110" s="11" t="s">
        <v>84</v>
      </c>
      <c r="AW110" s="11" t="s">
        <v>37</v>
      </c>
      <c r="AX110" s="11" t="s">
        <v>74</v>
      </c>
      <c r="AY110" s="212" t="s">
        <v>127</v>
      </c>
    </row>
    <row r="111" spans="2:65" s="12" customFormat="1" ht="13.5">
      <c r="B111" s="213"/>
      <c r="C111" s="214"/>
      <c r="D111" s="198" t="s">
        <v>140</v>
      </c>
      <c r="E111" s="215" t="s">
        <v>30</v>
      </c>
      <c r="F111" s="216" t="s">
        <v>143</v>
      </c>
      <c r="G111" s="214"/>
      <c r="H111" s="217">
        <v>14.16</v>
      </c>
      <c r="I111" s="218"/>
      <c r="J111" s="214"/>
      <c r="K111" s="214"/>
      <c r="L111" s="219"/>
      <c r="M111" s="220"/>
      <c r="N111" s="221"/>
      <c r="O111" s="221"/>
      <c r="P111" s="221"/>
      <c r="Q111" s="221"/>
      <c r="R111" s="221"/>
      <c r="S111" s="221"/>
      <c r="T111" s="222"/>
      <c r="AT111" s="223" t="s">
        <v>140</v>
      </c>
      <c r="AU111" s="223" t="s">
        <v>84</v>
      </c>
      <c r="AV111" s="12" t="s">
        <v>134</v>
      </c>
      <c r="AW111" s="12" t="s">
        <v>37</v>
      </c>
      <c r="AX111" s="12" t="s">
        <v>82</v>
      </c>
      <c r="AY111" s="223" t="s">
        <v>127</v>
      </c>
    </row>
    <row r="112" spans="2:65" s="1" customFormat="1" ht="16.5" customHeight="1">
      <c r="B112" s="39"/>
      <c r="C112" s="186" t="s">
        <v>162</v>
      </c>
      <c r="D112" s="186" t="s">
        <v>129</v>
      </c>
      <c r="E112" s="187" t="s">
        <v>163</v>
      </c>
      <c r="F112" s="188" t="s">
        <v>164</v>
      </c>
      <c r="G112" s="189" t="s">
        <v>132</v>
      </c>
      <c r="H112" s="190">
        <v>14.16</v>
      </c>
      <c r="I112" s="191"/>
      <c r="J112" s="192">
        <f>ROUND(I112*H112,2)</f>
        <v>0</v>
      </c>
      <c r="K112" s="188" t="s">
        <v>133</v>
      </c>
      <c r="L112" s="59"/>
      <c r="M112" s="193" t="s">
        <v>30</v>
      </c>
      <c r="N112" s="194" t="s">
        <v>45</v>
      </c>
      <c r="O112" s="40"/>
      <c r="P112" s="195">
        <f>O112*H112</f>
        <v>0</v>
      </c>
      <c r="Q112" s="195">
        <v>0</v>
      </c>
      <c r="R112" s="195">
        <f>Q112*H112</f>
        <v>0</v>
      </c>
      <c r="S112" s="195">
        <v>0</v>
      </c>
      <c r="T112" s="196">
        <f>S112*H112</f>
        <v>0</v>
      </c>
      <c r="AR112" s="22" t="s">
        <v>134</v>
      </c>
      <c r="AT112" s="22" t="s">
        <v>129</v>
      </c>
      <c r="AU112" s="22" t="s">
        <v>84</v>
      </c>
      <c r="AY112" s="22" t="s">
        <v>127</v>
      </c>
      <c r="BE112" s="197">
        <f>IF(N112="základní",J112,0)</f>
        <v>0</v>
      </c>
      <c r="BF112" s="197">
        <f>IF(N112="snížená",J112,0)</f>
        <v>0</v>
      </c>
      <c r="BG112" s="197">
        <f>IF(N112="zákl. přenesená",J112,0)</f>
        <v>0</v>
      </c>
      <c r="BH112" s="197">
        <f>IF(N112="sníž. přenesená",J112,0)</f>
        <v>0</v>
      </c>
      <c r="BI112" s="197">
        <f>IF(N112="nulová",J112,0)</f>
        <v>0</v>
      </c>
      <c r="BJ112" s="22" t="s">
        <v>82</v>
      </c>
      <c r="BK112" s="197">
        <f>ROUND(I112*H112,2)</f>
        <v>0</v>
      </c>
      <c r="BL112" s="22" t="s">
        <v>134</v>
      </c>
      <c r="BM112" s="22" t="s">
        <v>165</v>
      </c>
    </row>
    <row r="113" spans="2:65" s="1" customFormat="1" ht="27">
      <c r="B113" s="39"/>
      <c r="C113" s="61"/>
      <c r="D113" s="198" t="s">
        <v>136</v>
      </c>
      <c r="E113" s="61"/>
      <c r="F113" s="199" t="s">
        <v>166</v>
      </c>
      <c r="G113" s="61"/>
      <c r="H113" s="61"/>
      <c r="I113" s="157"/>
      <c r="J113" s="61"/>
      <c r="K113" s="61"/>
      <c r="L113" s="59"/>
      <c r="M113" s="200"/>
      <c r="N113" s="40"/>
      <c r="O113" s="40"/>
      <c r="P113" s="40"/>
      <c r="Q113" s="40"/>
      <c r="R113" s="40"/>
      <c r="S113" s="40"/>
      <c r="T113" s="76"/>
      <c r="AT113" s="22" t="s">
        <v>136</v>
      </c>
      <c r="AU113" s="22" t="s">
        <v>84</v>
      </c>
    </row>
    <row r="114" spans="2:65" s="1" customFormat="1" ht="94.5">
      <c r="B114" s="39"/>
      <c r="C114" s="61"/>
      <c r="D114" s="198" t="s">
        <v>138</v>
      </c>
      <c r="E114" s="61"/>
      <c r="F114" s="201" t="s">
        <v>159</v>
      </c>
      <c r="G114" s="61"/>
      <c r="H114" s="61"/>
      <c r="I114" s="157"/>
      <c r="J114" s="61"/>
      <c r="K114" s="61"/>
      <c r="L114" s="59"/>
      <c r="M114" s="200"/>
      <c r="N114" s="40"/>
      <c r="O114" s="40"/>
      <c r="P114" s="40"/>
      <c r="Q114" s="40"/>
      <c r="R114" s="40"/>
      <c r="S114" s="40"/>
      <c r="T114" s="76"/>
      <c r="AT114" s="22" t="s">
        <v>138</v>
      </c>
      <c r="AU114" s="22" t="s">
        <v>84</v>
      </c>
    </row>
    <row r="115" spans="2:65" s="11" customFormat="1" ht="13.5">
      <c r="B115" s="202"/>
      <c r="C115" s="203"/>
      <c r="D115" s="198" t="s">
        <v>140</v>
      </c>
      <c r="E115" s="204" t="s">
        <v>30</v>
      </c>
      <c r="F115" s="205" t="s">
        <v>167</v>
      </c>
      <c r="G115" s="203"/>
      <c r="H115" s="206">
        <v>14.16</v>
      </c>
      <c r="I115" s="207"/>
      <c r="J115" s="203"/>
      <c r="K115" s="203"/>
      <c r="L115" s="208"/>
      <c r="M115" s="209"/>
      <c r="N115" s="210"/>
      <c r="O115" s="210"/>
      <c r="P115" s="210"/>
      <c r="Q115" s="210"/>
      <c r="R115" s="210"/>
      <c r="S115" s="210"/>
      <c r="T115" s="211"/>
      <c r="AT115" s="212" t="s">
        <v>140</v>
      </c>
      <c r="AU115" s="212" t="s">
        <v>84</v>
      </c>
      <c r="AV115" s="11" t="s">
        <v>84</v>
      </c>
      <c r="AW115" s="11" t="s">
        <v>37</v>
      </c>
      <c r="AX115" s="11" t="s">
        <v>82</v>
      </c>
      <c r="AY115" s="212" t="s">
        <v>127</v>
      </c>
    </row>
    <row r="116" spans="2:65" s="1" customFormat="1" ht="16.5" customHeight="1">
      <c r="B116" s="39"/>
      <c r="C116" s="186" t="s">
        <v>168</v>
      </c>
      <c r="D116" s="186" t="s">
        <v>129</v>
      </c>
      <c r="E116" s="187" t="s">
        <v>169</v>
      </c>
      <c r="F116" s="188" t="s">
        <v>170</v>
      </c>
      <c r="G116" s="189" t="s">
        <v>132</v>
      </c>
      <c r="H116" s="190">
        <v>3.5</v>
      </c>
      <c r="I116" s="191"/>
      <c r="J116" s="192">
        <f>ROUND(I116*H116,2)</f>
        <v>0</v>
      </c>
      <c r="K116" s="188" t="s">
        <v>133</v>
      </c>
      <c r="L116" s="59"/>
      <c r="M116" s="193" t="s">
        <v>30</v>
      </c>
      <c r="N116" s="194" t="s">
        <v>45</v>
      </c>
      <c r="O116" s="40"/>
      <c r="P116" s="195">
        <f>O116*H116</f>
        <v>0</v>
      </c>
      <c r="Q116" s="195">
        <v>0</v>
      </c>
      <c r="R116" s="195">
        <f>Q116*H116</f>
        <v>0</v>
      </c>
      <c r="S116" s="195">
        <v>0</v>
      </c>
      <c r="T116" s="196">
        <f>S116*H116</f>
        <v>0</v>
      </c>
      <c r="AR116" s="22" t="s">
        <v>134</v>
      </c>
      <c r="AT116" s="22" t="s">
        <v>129</v>
      </c>
      <c r="AU116" s="22" t="s">
        <v>84</v>
      </c>
      <c r="AY116" s="22" t="s">
        <v>127</v>
      </c>
      <c r="BE116" s="197">
        <f>IF(N116="základní",J116,0)</f>
        <v>0</v>
      </c>
      <c r="BF116" s="197">
        <f>IF(N116="snížená",J116,0)</f>
        <v>0</v>
      </c>
      <c r="BG116" s="197">
        <f>IF(N116="zákl. přenesená",J116,0)</f>
        <v>0</v>
      </c>
      <c r="BH116" s="197">
        <f>IF(N116="sníž. přenesená",J116,0)</f>
        <v>0</v>
      </c>
      <c r="BI116" s="197">
        <f>IF(N116="nulová",J116,0)</f>
        <v>0</v>
      </c>
      <c r="BJ116" s="22" t="s">
        <v>82</v>
      </c>
      <c r="BK116" s="197">
        <f>ROUND(I116*H116,2)</f>
        <v>0</v>
      </c>
      <c r="BL116" s="22" t="s">
        <v>134</v>
      </c>
      <c r="BM116" s="22" t="s">
        <v>171</v>
      </c>
    </row>
    <row r="117" spans="2:65" s="1" customFormat="1" ht="27">
      <c r="B117" s="39"/>
      <c r="C117" s="61"/>
      <c r="D117" s="198" t="s">
        <v>136</v>
      </c>
      <c r="E117" s="61"/>
      <c r="F117" s="199" t="s">
        <v>172</v>
      </c>
      <c r="G117" s="61"/>
      <c r="H117" s="61"/>
      <c r="I117" s="157"/>
      <c r="J117" s="61"/>
      <c r="K117" s="61"/>
      <c r="L117" s="59"/>
      <c r="M117" s="200"/>
      <c r="N117" s="40"/>
      <c r="O117" s="40"/>
      <c r="P117" s="40"/>
      <c r="Q117" s="40"/>
      <c r="R117" s="40"/>
      <c r="S117" s="40"/>
      <c r="T117" s="76"/>
      <c r="AT117" s="22" t="s">
        <v>136</v>
      </c>
      <c r="AU117" s="22" t="s">
        <v>84</v>
      </c>
    </row>
    <row r="118" spans="2:65" s="1" customFormat="1" ht="189">
      <c r="B118" s="39"/>
      <c r="C118" s="61"/>
      <c r="D118" s="198" t="s">
        <v>138</v>
      </c>
      <c r="E118" s="61"/>
      <c r="F118" s="201" t="s">
        <v>173</v>
      </c>
      <c r="G118" s="61"/>
      <c r="H118" s="61"/>
      <c r="I118" s="157"/>
      <c r="J118" s="61"/>
      <c r="K118" s="61"/>
      <c r="L118" s="59"/>
      <c r="M118" s="200"/>
      <c r="N118" s="40"/>
      <c r="O118" s="40"/>
      <c r="P118" s="40"/>
      <c r="Q118" s="40"/>
      <c r="R118" s="40"/>
      <c r="S118" s="40"/>
      <c r="T118" s="76"/>
      <c r="AT118" s="22" t="s">
        <v>138</v>
      </c>
      <c r="AU118" s="22" t="s">
        <v>84</v>
      </c>
    </row>
    <row r="119" spans="2:65" s="11" customFormat="1" ht="13.5">
      <c r="B119" s="202"/>
      <c r="C119" s="203"/>
      <c r="D119" s="198" t="s">
        <v>140</v>
      </c>
      <c r="E119" s="204" t="s">
        <v>30</v>
      </c>
      <c r="F119" s="205" t="s">
        <v>174</v>
      </c>
      <c r="G119" s="203"/>
      <c r="H119" s="206">
        <v>1.5</v>
      </c>
      <c r="I119" s="207"/>
      <c r="J119" s="203"/>
      <c r="K119" s="203"/>
      <c r="L119" s="208"/>
      <c r="M119" s="209"/>
      <c r="N119" s="210"/>
      <c r="O119" s="210"/>
      <c r="P119" s="210"/>
      <c r="Q119" s="210"/>
      <c r="R119" s="210"/>
      <c r="S119" s="210"/>
      <c r="T119" s="211"/>
      <c r="AT119" s="212" t="s">
        <v>140</v>
      </c>
      <c r="AU119" s="212" t="s">
        <v>84</v>
      </c>
      <c r="AV119" s="11" t="s">
        <v>84</v>
      </c>
      <c r="AW119" s="11" t="s">
        <v>37</v>
      </c>
      <c r="AX119" s="11" t="s">
        <v>74</v>
      </c>
      <c r="AY119" s="212" t="s">
        <v>127</v>
      </c>
    </row>
    <row r="120" spans="2:65" s="11" customFormat="1" ht="13.5">
      <c r="B120" s="202"/>
      <c r="C120" s="203"/>
      <c r="D120" s="198" t="s">
        <v>140</v>
      </c>
      <c r="E120" s="204" t="s">
        <v>30</v>
      </c>
      <c r="F120" s="205" t="s">
        <v>175</v>
      </c>
      <c r="G120" s="203"/>
      <c r="H120" s="206">
        <v>2</v>
      </c>
      <c r="I120" s="207"/>
      <c r="J120" s="203"/>
      <c r="K120" s="203"/>
      <c r="L120" s="208"/>
      <c r="M120" s="209"/>
      <c r="N120" s="210"/>
      <c r="O120" s="210"/>
      <c r="P120" s="210"/>
      <c r="Q120" s="210"/>
      <c r="R120" s="210"/>
      <c r="S120" s="210"/>
      <c r="T120" s="211"/>
      <c r="AT120" s="212" t="s">
        <v>140</v>
      </c>
      <c r="AU120" s="212" t="s">
        <v>84</v>
      </c>
      <c r="AV120" s="11" t="s">
        <v>84</v>
      </c>
      <c r="AW120" s="11" t="s">
        <v>37</v>
      </c>
      <c r="AX120" s="11" t="s">
        <v>74</v>
      </c>
      <c r="AY120" s="212" t="s">
        <v>127</v>
      </c>
    </row>
    <row r="121" spans="2:65" s="12" customFormat="1" ht="13.5">
      <c r="B121" s="213"/>
      <c r="C121" s="214"/>
      <c r="D121" s="198" t="s">
        <v>140</v>
      </c>
      <c r="E121" s="215" t="s">
        <v>30</v>
      </c>
      <c r="F121" s="216" t="s">
        <v>143</v>
      </c>
      <c r="G121" s="214"/>
      <c r="H121" s="217">
        <v>3.5</v>
      </c>
      <c r="I121" s="218"/>
      <c r="J121" s="214"/>
      <c r="K121" s="214"/>
      <c r="L121" s="219"/>
      <c r="M121" s="220"/>
      <c r="N121" s="221"/>
      <c r="O121" s="221"/>
      <c r="P121" s="221"/>
      <c r="Q121" s="221"/>
      <c r="R121" s="221"/>
      <c r="S121" s="221"/>
      <c r="T121" s="222"/>
      <c r="AT121" s="223" t="s">
        <v>140</v>
      </c>
      <c r="AU121" s="223" t="s">
        <v>84</v>
      </c>
      <c r="AV121" s="12" t="s">
        <v>134</v>
      </c>
      <c r="AW121" s="12" t="s">
        <v>37</v>
      </c>
      <c r="AX121" s="12" t="s">
        <v>82</v>
      </c>
      <c r="AY121" s="223" t="s">
        <v>127</v>
      </c>
    </row>
    <row r="122" spans="2:65" s="1" customFormat="1" ht="16.5" customHeight="1">
      <c r="B122" s="39"/>
      <c r="C122" s="186" t="s">
        <v>176</v>
      </c>
      <c r="D122" s="186" t="s">
        <v>129</v>
      </c>
      <c r="E122" s="187" t="s">
        <v>177</v>
      </c>
      <c r="F122" s="188" t="s">
        <v>178</v>
      </c>
      <c r="G122" s="189" t="s">
        <v>132</v>
      </c>
      <c r="H122" s="190">
        <v>3.5</v>
      </c>
      <c r="I122" s="191"/>
      <c r="J122" s="192">
        <f>ROUND(I122*H122,2)</f>
        <v>0</v>
      </c>
      <c r="K122" s="188" t="s">
        <v>133</v>
      </c>
      <c r="L122" s="59"/>
      <c r="M122" s="193" t="s">
        <v>30</v>
      </c>
      <c r="N122" s="194" t="s">
        <v>45</v>
      </c>
      <c r="O122" s="40"/>
      <c r="P122" s="195">
        <f>O122*H122</f>
        <v>0</v>
      </c>
      <c r="Q122" s="195">
        <v>0</v>
      </c>
      <c r="R122" s="195">
        <f>Q122*H122</f>
        <v>0</v>
      </c>
      <c r="S122" s="195">
        <v>0</v>
      </c>
      <c r="T122" s="196">
        <f>S122*H122</f>
        <v>0</v>
      </c>
      <c r="AR122" s="22" t="s">
        <v>134</v>
      </c>
      <c r="AT122" s="22" t="s">
        <v>129</v>
      </c>
      <c r="AU122" s="22" t="s">
        <v>84</v>
      </c>
      <c r="AY122" s="22" t="s">
        <v>127</v>
      </c>
      <c r="BE122" s="197">
        <f>IF(N122="základní",J122,0)</f>
        <v>0</v>
      </c>
      <c r="BF122" s="197">
        <f>IF(N122="snížená",J122,0)</f>
        <v>0</v>
      </c>
      <c r="BG122" s="197">
        <f>IF(N122="zákl. přenesená",J122,0)</f>
        <v>0</v>
      </c>
      <c r="BH122" s="197">
        <f>IF(N122="sníž. přenesená",J122,0)</f>
        <v>0</v>
      </c>
      <c r="BI122" s="197">
        <f>IF(N122="nulová",J122,0)</f>
        <v>0</v>
      </c>
      <c r="BJ122" s="22" t="s">
        <v>82</v>
      </c>
      <c r="BK122" s="197">
        <f>ROUND(I122*H122,2)</f>
        <v>0</v>
      </c>
      <c r="BL122" s="22" t="s">
        <v>134</v>
      </c>
      <c r="BM122" s="22" t="s">
        <v>179</v>
      </c>
    </row>
    <row r="123" spans="2:65" s="1" customFormat="1" ht="27">
      <c r="B123" s="39"/>
      <c r="C123" s="61"/>
      <c r="D123" s="198" t="s">
        <v>136</v>
      </c>
      <c r="E123" s="61"/>
      <c r="F123" s="199" t="s">
        <v>180</v>
      </c>
      <c r="G123" s="61"/>
      <c r="H123" s="61"/>
      <c r="I123" s="157"/>
      <c r="J123" s="61"/>
      <c r="K123" s="61"/>
      <c r="L123" s="59"/>
      <c r="M123" s="200"/>
      <c r="N123" s="40"/>
      <c r="O123" s="40"/>
      <c r="P123" s="40"/>
      <c r="Q123" s="40"/>
      <c r="R123" s="40"/>
      <c r="S123" s="40"/>
      <c r="T123" s="76"/>
      <c r="AT123" s="22" t="s">
        <v>136</v>
      </c>
      <c r="AU123" s="22" t="s">
        <v>84</v>
      </c>
    </row>
    <row r="124" spans="2:65" s="1" customFormat="1" ht="189">
      <c r="B124" s="39"/>
      <c r="C124" s="61"/>
      <c r="D124" s="198" t="s">
        <v>138</v>
      </c>
      <c r="E124" s="61"/>
      <c r="F124" s="201" t="s">
        <v>173</v>
      </c>
      <c r="G124" s="61"/>
      <c r="H124" s="61"/>
      <c r="I124" s="157"/>
      <c r="J124" s="61"/>
      <c r="K124" s="61"/>
      <c r="L124" s="59"/>
      <c r="M124" s="200"/>
      <c r="N124" s="40"/>
      <c r="O124" s="40"/>
      <c r="P124" s="40"/>
      <c r="Q124" s="40"/>
      <c r="R124" s="40"/>
      <c r="S124" s="40"/>
      <c r="T124" s="76"/>
      <c r="AT124" s="22" t="s">
        <v>138</v>
      </c>
      <c r="AU124" s="22" t="s">
        <v>84</v>
      </c>
    </row>
    <row r="125" spans="2:65" s="11" customFormat="1" ht="13.5">
      <c r="B125" s="202"/>
      <c r="C125" s="203"/>
      <c r="D125" s="198" t="s">
        <v>140</v>
      </c>
      <c r="E125" s="204" t="s">
        <v>30</v>
      </c>
      <c r="F125" s="205" t="s">
        <v>181</v>
      </c>
      <c r="G125" s="203"/>
      <c r="H125" s="206">
        <v>3.5</v>
      </c>
      <c r="I125" s="207"/>
      <c r="J125" s="203"/>
      <c r="K125" s="203"/>
      <c r="L125" s="208"/>
      <c r="M125" s="209"/>
      <c r="N125" s="210"/>
      <c r="O125" s="210"/>
      <c r="P125" s="210"/>
      <c r="Q125" s="210"/>
      <c r="R125" s="210"/>
      <c r="S125" s="210"/>
      <c r="T125" s="211"/>
      <c r="AT125" s="212" t="s">
        <v>140</v>
      </c>
      <c r="AU125" s="212" t="s">
        <v>84</v>
      </c>
      <c r="AV125" s="11" t="s">
        <v>84</v>
      </c>
      <c r="AW125" s="11" t="s">
        <v>37</v>
      </c>
      <c r="AX125" s="11" t="s">
        <v>82</v>
      </c>
      <c r="AY125" s="212" t="s">
        <v>127</v>
      </c>
    </row>
    <row r="126" spans="2:65" s="1" customFormat="1" ht="16.5" customHeight="1">
      <c r="B126" s="39"/>
      <c r="C126" s="186" t="s">
        <v>182</v>
      </c>
      <c r="D126" s="186" t="s">
        <v>129</v>
      </c>
      <c r="E126" s="187" t="s">
        <v>183</v>
      </c>
      <c r="F126" s="188" t="s">
        <v>184</v>
      </c>
      <c r="G126" s="189" t="s">
        <v>132</v>
      </c>
      <c r="H126" s="190">
        <v>9.3000000000000007</v>
      </c>
      <c r="I126" s="191"/>
      <c r="J126" s="192">
        <f>ROUND(I126*H126,2)</f>
        <v>0</v>
      </c>
      <c r="K126" s="188" t="s">
        <v>133</v>
      </c>
      <c r="L126" s="59"/>
      <c r="M126" s="193" t="s">
        <v>30</v>
      </c>
      <c r="N126" s="194" t="s">
        <v>45</v>
      </c>
      <c r="O126" s="40"/>
      <c r="P126" s="195">
        <f>O126*H126</f>
        <v>0</v>
      </c>
      <c r="Q126" s="195">
        <v>0</v>
      </c>
      <c r="R126" s="195">
        <f>Q126*H126</f>
        <v>0</v>
      </c>
      <c r="S126" s="195">
        <v>0</v>
      </c>
      <c r="T126" s="196">
        <f>S126*H126</f>
        <v>0</v>
      </c>
      <c r="AR126" s="22" t="s">
        <v>134</v>
      </c>
      <c r="AT126" s="22" t="s">
        <v>129</v>
      </c>
      <c r="AU126" s="22" t="s">
        <v>84</v>
      </c>
      <c r="AY126" s="22" t="s">
        <v>127</v>
      </c>
      <c r="BE126" s="197">
        <f>IF(N126="základní",J126,0)</f>
        <v>0</v>
      </c>
      <c r="BF126" s="197">
        <f>IF(N126="snížená",J126,0)</f>
        <v>0</v>
      </c>
      <c r="BG126" s="197">
        <f>IF(N126="zákl. přenesená",J126,0)</f>
        <v>0</v>
      </c>
      <c r="BH126" s="197">
        <f>IF(N126="sníž. přenesená",J126,0)</f>
        <v>0</v>
      </c>
      <c r="BI126" s="197">
        <f>IF(N126="nulová",J126,0)</f>
        <v>0</v>
      </c>
      <c r="BJ126" s="22" t="s">
        <v>82</v>
      </c>
      <c r="BK126" s="197">
        <f>ROUND(I126*H126,2)</f>
        <v>0</v>
      </c>
      <c r="BL126" s="22" t="s">
        <v>134</v>
      </c>
      <c r="BM126" s="22" t="s">
        <v>185</v>
      </c>
    </row>
    <row r="127" spans="2:65" s="1" customFormat="1" ht="40.5">
      <c r="B127" s="39"/>
      <c r="C127" s="61"/>
      <c r="D127" s="198" t="s">
        <v>136</v>
      </c>
      <c r="E127" s="61"/>
      <c r="F127" s="199" t="s">
        <v>186</v>
      </c>
      <c r="G127" s="61"/>
      <c r="H127" s="61"/>
      <c r="I127" s="157"/>
      <c r="J127" s="61"/>
      <c r="K127" s="61"/>
      <c r="L127" s="59"/>
      <c r="M127" s="200"/>
      <c r="N127" s="40"/>
      <c r="O127" s="40"/>
      <c r="P127" s="40"/>
      <c r="Q127" s="40"/>
      <c r="R127" s="40"/>
      <c r="S127" s="40"/>
      <c r="T127" s="76"/>
      <c r="AT127" s="22" t="s">
        <v>136</v>
      </c>
      <c r="AU127" s="22" t="s">
        <v>84</v>
      </c>
    </row>
    <row r="128" spans="2:65" s="1" customFormat="1" ht="189">
      <c r="B128" s="39"/>
      <c r="C128" s="61"/>
      <c r="D128" s="198" t="s">
        <v>138</v>
      </c>
      <c r="E128" s="61"/>
      <c r="F128" s="201" t="s">
        <v>187</v>
      </c>
      <c r="G128" s="61"/>
      <c r="H128" s="61"/>
      <c r="I128" s="157"/>
      <c r="J128" s="61"/>
      <c r="K128" s="61"/>
      <c r="L128" s="59"/>
      <c r="M128" s="200"/>
      <c r="N128" s="40"/>
      <c r="O128" s="40"/>
      <c r="P128" s="40"/>
      <c r="Q128" s="40"/>
      <c r="R128" s="40"/>
      <c r="S128" s="40"/>
      <c r="T128" s="76"/>
      <c r="AT128" s="22" t="s">
        <v>138</v>
      </c>
      <c r="AU128" s="22" t="s">
        <v>84</v>
      </c>
    </row>
    <row r="129" spans="2:65" s="11" customFormat="1" ht="13.5">
      <c r="B129" s="202"/>
      <c r="C129" s="203"/>
      <c r="D129" s="198" t="s">
        <v>140</v>
      </c>
      <c r="E129" s="204" t="s">
        <v>30</v>
      </c>
      <c r="F129" s="205" t="s">
        <v>188</v>
      </c>
      <c r="G129" s="203"/>
      <c r="H129" s="206">
        <v>9.3000000000000007</v>
      </c>
      <c r="I129" s="207"/>
      <c r="J129" s="203"/>
      <c r="K129" s="203"/>
      <c r="L129" s="208"/>
      <c r="M129" s="209"/>
      <c r="N129" s="210"/>
      <c r="O129" s="210"/>
      <c r="P129" s="210"/>
      <c r="Q129" s="210"/>
      <c r="R129" s="210"/>
      <c r="S129" s="210"/>
      <c r="T129" s="211"/>
      <c r="AT129" s="212" t="s">
        <v>140</v>
      </c>
      <c r="AU129" s="212" t="s">
        <v>84</v>
      </c>
      <c r="AV129" s="11" t="s">
        <v>84</v>
      </c>
      <c r="AW129" s="11" t="s">
        <v>37</v>
      </c>
      <c r="AX129" s="11" t="s">
        <v>82</v>
      </c>
      <c r="AY129" s="212" t="s">
        <v>127</v>
      </c>
    </row>
    <row r="130" spans="2:65" s="1" customFormat="1" ht="16.5" customHeight="1">
      <c r="B130" s="39"/>
      <c r="C130" s="186" t="s">
        <v>189</v>
      </c>
      <c r="D130" s="186" t="s">
        <v>129</v>
      </c>
      <c r="E130" s="187" t="s">
        <v>190</v>
      </c>
      <c r="F130" s="188" t="s">
        <v>191</v>
      </c>
      <c r="G130" s="189" t="s">
        <v>132</v>
      </c>
      <c r="H130" s="190">
        <v>189.38</v>
      </c>
      <c r="I130" s="191"/>
      <c r="J130" s="192">
        <f>ROUND(I130*H130,2)</f>
        <v>0</v>
      </c>
      <c r="K130" s="188" t="s">
        <v>133</v>
      </c>
      <c r="L130" s="59"/>
      <c r="M130" s="193" t="s">
        <v>30</v>
      </c>
      <c r="N130" s="194" t="s">
        <v>45</v>
      </c>
      <c r="O130" s="40"/>
      <c r="P130" s="195">
        <f>O130*H130</f>
        <v>0</v>
      </c>
      <c r="Q130" s="195">
        <v>0</v>
      </c>
      <c r="R130" s="195">
        <f>Q130*H130</f>
        <v>0</v>
      </c>
      <c r="S130" s="195">
        <v>0</v>
      </c>
      <c r="T130" s="196">
        <f>S130*H130</f>
        <v>0</v>
      </c>
      <c r="AR130" s="22" t="s">
        <v>134</v>
      </c>
      <c r="AT130" s="22" t="s">
        <v>129</v>
      </c>
      <c r="AU130" s="22" t="s">
        <v>84</v>
      </c>
      <c r="AY130" s="22" t="s">
        <v>127</v>
      </c>
      <c r="BE130" s="197">
        <f>IF(N130="základní",J130,0)</f>
        <v>0</v>
      </c>
      <c r="BF130" s="197">
        <f>IF(N130="snížená",J130,0)</f>
        <v>0</v>
      </c>
      <c r="BG130" s="197">
        <f>IF(N130="zákl. přenesená",J130,0)</f>
        <v>0</v>
      </c>
      <c r="BH130" s="197">
        <f>IF(N130="sníž. přenesená",J130,0)</f>
        <v>0</v>
      </c>
      <c r="BI130" s="197">
        <f>IF(N130="nulová",J130,0)</f>
        <v>0</v>
      </c>
      <c r="BJ130" s="22" t="s">
        <v>82</v>
      </c>
      <c r="BK130" s="197">
        <f>ROUND(I130*H130,2)</f>
        <v>0</v>
      </c>
      <c r="BL130" s="22" t="s">
        <v>134</v>
      </c>
      <c r="BM130" s="22" t="s">
        <v>192</v>
      </c>
    </row>
    <row r="131" spans="2:65" s="1" customFormat="1" ht="40.5">
      <c r="B131" s="39"/>
      <c r="C131" s="61"/>
      <c r="D131" s="198" t="s">
        <v>136</v>
      </c>
      <c r="E131" s="61"/>
      <c r="F131" s="199" t="s">
        <v>193</v>
      </c>
      <c r="G131" s="61"/>
      <c r="H131" s="61"/>
      <c r="I131" s="157"/>
      <c r="J131" s="61"/>
      <c r="K131" s="61"/>
      <c r="L131" s="59"/>
      <c r="M131" s="200"/>
      <c r="N131" s="40"/>
      <c r="O131" s="40"/>
      <c r="P131" s="40"/>
      <c r="Q131" s="40"/>
      <c r="R131" s="40"/>
      <c r="S131" s="40"/>
      <c r="T131" s="76"/>
      <c r="AT131" s="22" t="s">
        <v>136</v>
      </c>
      <c r="AU131" s="22" t="s">
        <v>84</v>
      </c>
    </row>
    <row r="132" spans="2:65" s="1" customFormat="1" ht="189">
      <c r="B132" s="39"/>
      <c r="C132" s="61"/>
      <c r="D132" s="198" t="s">
        <v>138</v>
      </c>
      <c r="E132" s="61"/>
      <c r="F132" s="201" t="s">
        <v>187</v>
      </c>
      <c r="G132" s="61"/>
      <c r="H132" s="61"/>
      <c r="I132" s="157"/>
      <c r="J132" s="61"/>
      <c r="K132" s="61"/>
      <c r="L132" s="59"/>
      <c r="M132" s="200"/>
      <c r="N132" s="40"/>
      <c r="O132" s="40"/>
      <c r="P132" s="40"/>
      <c r="Q132" s="40"/>
      <c r="R132" s="40"/>
      <c r="S132" s="40"/>
      <c r="T132" s="76"/>
      <c r="AT132" s="22" t="s">
        <v>138</v>
      </c>
      <c r="AU132" s="22" t="s">
        <v>84</v>
      </c>
    </row>
    <row r="133" spans="2:65" s="11" customFormat="1" ht="13.5">
      <c r="B133" s="202"/>
      <c r="C133" s="203"/>
      <c r="D133" s="198" t="s">
        <v>140</v>
      </c>
      <c r="E133" s="204" t="s">
        <v>30</v>
      </c>
      <c r="F133" s="205" t="s">
        <v>194</v>
      </c>
      <c r="G133" s="203"/>
      <c r="H133" s="206">
        <v>90</v>
      </c>
      <c r="I133" s="207"/>
      <c r="J133" s="203"/>
      <c r="K133" s="203"/>
      <c r="L133" s="208"/>
      <c r="M133" s="209"/>
      <c r="N133" s="210"/>
      <c r="O133" s="210"/>
      <c r="P133" s="210"/>
      <c r="Q133" s="210"/>
      <c r="R133" s="210"/>
      <c r="S133" s="210"/>
      <c r="T133" s="211"/>
      <c r="AT133" s="212" t="s">
        <v>140</v>
      </c>
      <c r="AU133" s="212" t="s">
        <v>84</v>
      </c>
      <c r="AV133" s="11" t="s">
        <v>84</v>
      </c>
      <c r="AW133" s="11" t="s">
        <v>37</v>
      </c>
      <c r="AX133" s="11" t="s">
        <v>74</v>
      </c>
      <c r="AY133" s="212" t="s">
        <v>127</v>
      </c>
    </row>
    <row r="134" spans="2:65" s="11" customFormat="1" ht="13.5">
      <c r="B134" s="202"/>
      <c r="C134" s="203"/>
      <c r="D134" s="198" t="s">
        <v>140</v>
      </c>
      <c r="E134" s="204" t="s">
        <v>30</v>
      </c>
      <c r="F134" s="205" t="s">
        <v>195</v>
      </c>
      <c r="G134" s="203"/>
      <c r="H134" s="206">
        <v>189.38</v>
      </c>
      <c r="I134" s="207"/>
      <c r="J134" s="203"/>
      <c r="K134" s="203"/>
      <c r="L134" s="208"/>
      <c r="M134" s="209"/>
      <c r="N134" s="210"/>
      <c r="O134" s="210"/>
      <c r="P134" s="210"/>
      <c r="Q134" s="210"/>
      <c r="R134" s="210"/>
      <c r="S134" s="210"/>
      <c r="T134" s="211"/>
      <c r="AT134" s="212" t="s">
        <v>140</v>
      </c>
      <c r="AU134" s="212" t="s">
        <v>84</v>
      </c>
      <c r="AV134" s="11" t="s">
        <v>84</v>
      </c>
      <c r="AW134" s="11" t="s">
        <v>37</v>
      </c>
      <c r="AX134" s="11" t="s">
        <v>82</v>
      </c>
      <c r="AY134" s="212" t="s">
        <v>127</v>
      </c>
    </row>
    <row r="135" spans="2:65" s="1" customFormat="1" ht="16.5" customHeight="1">
      <c r="B135" s="39"/>
      <c r="C135" s="186" t="s">
        <v>196</v>
      </c>
      <c r="D135" s="186" t="s">
        <v>129</v>
      </c>
      <c r="E135" s="187" t="s">
        <v>197</v>
      </c>
      <c r="F135" s="188" t="s">
        <v>198</v>
      </c>
      <c r="G135" s="189" t="s">
        <v>132</v>
      </c>
      <c r="H135" s="190">
        <v>9.3000000000000007</v>
      </c>
      <c r="I135" s="191"/>
      <c r="J135" s="192">
        <f>ROUND(I135*H135,2)</f>
        <v>0</v>
      </c>
      <c r="K135" s="188" t="s">
        <v>133</v>
      </c>
      <c r="L135" s="59"/>
      <c r="M135" s="193" t="s">
        <v>30</v>
      </c>
      <c r="N135" s="194" t="s">
        <v>45</v>
      </c>
      <c r="O135" s="40"/>
      <c r="P135" s="195">
        <f>O135*H135</f>
        <v>0</v>
      </c>
      <c r="Q135" s="195">
        <v>0</v>
      </c>
      <c r="R135" s="195">
        <f>Q135*H135</f>
        <v>0</v>
      </c>
      <c r="S135" s="195">
        <v>0</v>
      </c>
      <c r="T135" s="196">
        <f>S135*H135</f>
        <v>0</v>
      </c>
      <c r="AR135" s="22" t="s">
        <v>134</v>
      </c>
      <c r="AT135" s="22" t="s">
        <v>129</v>
      </c>
      <c r="AU135" s="22" t="s">
        <v>84</v>
      </c>
      <c r="AY135" s="22" t="s">
        <v>127</v>
      </c>
      <c r="BE135" s="197">
        <f>IF(N135="základní",J135,0)</f>
        <v>0</v>
      </c>
      <c r="BF135" s="197">
        <f>IF(N135="snížená",J135,0)</f>
        <v>0</v>
      </c>
      <c r="BG135" s="197">
        <f>IF(N135="zákl. přenesená",J135,0)</f>
        <v>0</v>
      </c>
      <c r="BH135" s="197">
        <f>IF(N135="sníž. přenesená",J135,0)</f>
        <v>0</v>
      </c>
      <c r="BI135" s="197">
        <f>IF(N135="nulová",J135,0)</f>
        <v>0</v>
      </c>
      <c r="BJ135" s="22" t="s">
        <v>82</v>
      </c>
      <c r="BK135" s="197">
        <f>ROUND(I135*H135,2)</f>
        <v>0</v>
      </c>
      <c r="BL135" s="22" t="s">
        <v>134</v>
      </c>
      <c r="BM135" s="22" t="s">
        <v>199</v>
      </c>
    </row>
    <row r="136" spans="2:65" s="1" customFormat="1" ht="27">
      <c r="B136" s="39"/>
      <c r="C136" s="61"/>
      <c r="D136" s="198" t="s">
        <v>136</v>
      </c>
      <c r="E136" s="61"/>
      <c r="F136" s="199" t="s">
        <v>200</v>
      </c>
      <c r="G136" s="61"/>
      <c r="H136" s="61"/>
      <c r="I136" s="157"/>
      <c r="J136" s="61"/>
      <c r="K136" s="61"/>
      <c r="L136" s="59"/>
      <c r="M136" s="200"/>
      <c r="N136" s="40"/>
      <c r="O136" s="40"/>
      <c r="P136" s="40"/>
      <c r="Q136" s="40"/>
      <c r="R136" s="40"/>
      <c r="S136" s="40"/>
      <c r="T136" s="76"/>
      <c r="AT136" s="22" t="s">
        <v>136</v>
      </c>
      <c r="AU136" s="22" t="s">
        <v>84</v>
      </c>
    </row>
    <row r="137" spans="2:65" s="1" customFormat="1" ht="148.5">
      <c r="B137" s="39"/>
      <c r="C137" s="61"/>
      <c r="D137" s="198" t="s">
        <v>138</v>
      </c>
      <c r="E137" s="61"/>
      <c r="F137" s="201" t="s">
        <v>201</v>
      </c>
      <c r="G137" s="61"/>
      <c r="H137" s="61"/>
      <c r="I137" s="157"/>
      <c r="J137" s="61"/>
      <c r="K137" s="61"/>
      <c r="L137" s="59"/>
      <c r="M137" s="200"/>
      <c r="N137" s="40"/>
      <c r="O137" s="40"/>
      <c r="P137" s="40"/>
      <c r="Q137" s="40"/>
      <c r="R137" s="40"/>
      <c r="S137" s="40"/>
      <c r="T137" s="76"/>
      <c r="AT137" s="22" t="s">
        <v>138</v>
      </c>
      <c r="AU137" s="22" t="s">
        <v>84</v>
      </c>
    </row>
    <row r="138" spans="2:65" s="11" customFormat="1" ht="13.5">
      <c r="B138" s="202"/>
      <c r="C138" s="203"/>
      <c r="D138" s="198" t="s">
        <v>140</v>
      </c>
      <c r="E138" s="204" t="s">
        <v>30</v>
      </c>
      <c r="F138" s="205" t="s">
        <v>202</v>
      </c>
      <c r="G138" s="203"/>
      <c r="H138" s="206">
        <v>9.3000000000000007</v>
      </c>
      <c r="I138" s="207"/>
      <c r="J138" s="203"/>
      <c r="K138" s="203"/>
      <c r="L138" s="208"/>
      <c r="M138" s="209"/>
      <c r="N138" s="210"/>
      <c r="O138" s="210"/>
      <c r="P138" s="210"/>
      <c r="Q138" s="210"/>
      <c r="R138" s="210"/>
      <c r="S138" s="210"/>
      <c r="T138" s="211"/>
      <c r="AT138" s="212" t="s">
        <v>140</v>
      </c>
      <c r="AU138" s="212" t="s">
        <v>84</v>
      </c>
      <c r="AV138" s="11" t="s">
        <v>84</v>
      </c>
      <c r="AW138" s="11" t="s">
        <v>37</v>
      </c>
      <c r="AX138" s="11" t="s">
        <v>82</v>
      </c>
      <c r="AY138" s="212" t="s">
        <v>127</v>
      </c>
    </row>
    <row r="139" spans="2:65" s="1" customFormat="1" ht="16.5" customHeight="1">
      <c r="B139" s="39"/>
      <c r="C139" s="186" t="s">
        <v>203</v>
      </c>
      <c r="D139" s="186" t="s">
        <v>129</v>
      </c>
      <c r="E139" s="187" t="s">
        <v>204</v>
      </c>
      <c r="F139" s="188" t="s">
        <v>205</v>
      </c>
      <c r="G139" s="189" t="s">
        <v>206</v>
      </c>
      <c r="H139" s="190">
        <v>340.88400000000001</v>
      </c>
      <c r="I139" s="191"/>
      <c r="J139" s="192">
        <f>ROUND(I139*H139,2)</f>
        <v>0</v>
      </c>
      <c r="K139" s="188" t="s">
        <v>133</v>
      </c>
      <c r="L139" s="59"/>
      <c r="M139" s="193" t="s">
        <v>30</v>
      </c>
      <c r="N139" s="194" t="s">
        <v>45</v>
      </c>
      <c r="O139" s="40"/>
      <c r="P139" s="195">
        <f>O139*H139</f>
        <v>0</v>
      </c>
      <c r="Q139" s="195">
        <v>0</v>
      </c>
      <c r="R139" s="195">
        <f>Q139*H139</f>
        <v>0</v>
      </c>
      <c r="S139" s="195">
        <v>0</v>
      </c>
      <c r="T139" s="196">
        <f>S139*H139</f>
        <v>0</v>
      </c>
      <c r="AR139" s="22" t="s">
        <v>134</v>
      </c>
      <c r="AT139" s="22" t="s">
        <v>129</v>
      </c>
      <c r="AU139" s="22" t="s">
        <v>84</v>
      </c>
      <c r="AY139" s="22" t="s">
        <v>127</v>
      </c>
      <c r="BE139" s="197">
        <f>IF(N139="základní",J139,0)</f>
        <v>0</v>
      </c>
      <c r="BF139" s="197">
        <f>IF(N139="snížená",J139,0)</f>
        <v>0</v>
      </c>
      <c r="BG139" s="197">
        <f>IF(N139="zákl. přenesená",J139,0)</f>
        <v>0</v>
      </c>
      <c r="BH139" s="197">
        <f>IF(N139="sníž. přenesená",J139,0)</f>
        <v>0</v>
      </c>
      <c r="BI139" s="197">
        <f>IF(N139="nulová",J139,0)</f>
        <v>0</v>
      </c>
      <c r="BJ139" s="22" t="s">
        <v>82</v>
      </c>
      <c r="BK139" s="197">
        <f>ROUND(I139*H139,2)</f>
        <v>0</v>
      </c>
      <c r="BL139" s="22" t="s">
        <v>134</v>
      </c>
      <c r="BM139" s="22" t="s">
        <v>207</v>
      </c>
    </row>
    <row r="140" spans="2:65" s="1" customFormat="1" ht="27">
      <c r="B140" s="39"/>
      <c r="C140" s="61"/>
      <c r="D140" s="198" t="s">
        <v>136</v>
      </c>
      <c r="E140" s="61"/>
      <c r="F140" s="199" t="s">
        <v>208</v>
      </c>
      <c r="G140" s="61"/>
      <c r="H140" s="61"/>
      <c r="I140" s="157"/>
      <c r="J140" s="61"/>
      <c r="K140" s="61"/>
      <c r="L140" s="59"/>
      <c r="M140" s="200"/>
      <c r="N140" s="40"/>
      <c r="O140" s="40"/>
      <c r="P140" s="40"/>
      <c r="Q140" s="40"/>
      <c r="R140" s="40"/>
      <c r="S140" s="40"/>
      <c r="T140" s="76"/>
      <c r="AT140" s="22" t="s">
        <v>136</v>
      </c>
      <c r="AU140" s="22" t="s">
        <v>84</v>
      </c>
    </row>
    <row r="141" spans="2:65" s="1" customFormat="1" ht="27">
      <c r="B141" s="39"/>
      <c r="C141" s="61"/>
      <c r="D141" s="198" t="s">
        <v>138</v>
      </c>
      <c r="E141" s="61"/>
      <c r="F141" s="201" t="s">
        <v>209</v>
      </c>
      <c r="G141" s="61"/>
      <c r="H141" s="61"/>
      <c r="I141" s="157"/>
      <c r="J141" s="61"/>
      <c r="K141" s="61"/>
      <c r="L141" s="59"/>
      <c r="M141" s="200"/>
      <c r="N141" s="40"/>
      <c r="O141" s="40"/>
      <c r="P141" s="40"/>
      <c r="Q141" s="40"/>
      <c r="R141" s="40"/>
      <c r="S141" s="40"/>
      <c r="T141" s="76"/>
      <c r="AT141" s="22" t="s">
        <v>138</v>
      </c>
      <c r="AU141" s="22" t="s">
        <v>84</v>
      </c>
    </row>
    <row r="142" spans="2:65" s="11" customFormat="1" ht="13.5">
      <c r="B142" s="202"/>
      <c r="C142" s="203"/>
      <c r="D142" s="198" t="s">
        <v>140</v>
      </c>
      <c r="E142" s="204" t="s">
        <v>30</v>
      </c>
      <c r="F142" s="205" t="s">
        <v>210</v>
      </c>
      <c r="G142" s="203"/>
      <c r="H142" s="206">
        <v>340.88400000000001</v>
      </c>
      <c r="I142" s="207"/>
      <c r="J142" s="203"/>
      <c r="K142" s="203"/>
      <c r="L142" s="208"/>
      <c r="M142" s="209"/>
      <c r="N142" s="210"/>
      <c r="O142" s="210"/>
      <c r="P142" s="210"/>
      <c r="Q142" s="210"/>
      <c r="R142" s="210"/>
      <c r="S142" s="210"/>
      <c r="T142" s="211"/>
      <c r="AT142" s="212" t="s">
        <v>140</v>
      </c>
      <c r="AU142" s="212" t="s">
        <v>84</v>
      </c>
      <c r="AV142" s="11" t="s">
        <v>84</v>
      </c>
      <c r="AW142" s="11" t="s">
        <v>37</v>
      </c>
      <c r="AX142" s="11" t="s">
        <v>82</v>
      </c>
      <c r="AY142" s="212" t="s">
        <v>127</v>
      </c>
    </row>
    <row r="143" spans="2:65" s="1" customFormat="1" ht="16.5" customHeight="1">
      <c r="B143" s="39"/>
      <c r="C143" s="186" t="s">
        <v>211</v>
      </c>
      <c r="D143" s="186" t="s">
        <v>129</v>
      </c>
      <c r="E143" s="187" t="s">
        <v>212</v>
      </c>
      <c r="F143" s="188" t="s">
        <v>213</v>
      </c>
      <c r="G143" s="189" t="s">
        <v>132</v>
      </c>
      <c r="H143" s="190">
        <v>5.94</v>
      </c>
      <c r="I143" s="191"/>
      <c r="J143" s="192">
        <f>ROUND(I143*H143,2)</f>
        <v>0</v>
      </c>
      <c r="K143" s="188" t="s">
        <v>133</v>
      </c>
      <c r="L143" s="59"/>
      <c r="M143" s="193" t="s">
        <v>30</v>
      </c>
      <c r="N143" s="194" t="s">
        <v>45</v>
      </c>
      <c r="O143" s="40"/>
      <c r="P143" s="195">
        <f>O143*H143</f>
        <v>0</v>
      </c>
      <c r="Q143" s="195">
        <v>0</v>
      </c>
      <c r="R143" s="195">
        <f>Q143*H143</f>
        <v>0</v>
      </c>
      <c r="S143" s="195">
        <v>0</v>
      </c>
      <c r="T143" s="196">
        <f>S143*H143</f>
        <v>0</v>
      </c>
      <c r="AR143" s="22" t="s">
        <v>134</v>
      </c>
      <c r="AT143" s="22" t="s">
        <v>129</v>
      </c>
      <c r="AU143" s="22" t="s">
        <v>84</v>
      </c>
      <c r="AY143" s="22" t="s">
        <v>127</v>
      </c>
      <c r="BE143" s="197">
        <f>IF(N143="základní",J143,0)</f>
        <v>0</v>
      </c>
      <c r="BF143" s="197">
        <f>IF(N143="snížená",J143,0)</f>
        <v>0</v>
      </c>
      <c r="BG143" s="197">
        <f>IF(N143="zákl. přenesená",J143,0)</f>
        <v>0</v>
      </c>
      <c r="BH143" s="197">
        <f>IF(N143="sníž. přenesená",J143,0)</f>
        <v>0</v>
      </c>
      <c r="BI143" s="197">
        <f>IF(N143="nulová",J143,0)</f>
        <v>0</v>
      </c>
      <c r="BJ143" s="22" t="s">
        <v>82</v>
      </c>
      <c r="BK143" s="197">
        <f>ROUND(I143*H143,2)</f>
        <v>0</v>
      </c>
      <c r="BL143" s="22" t="s">
        <v>134</v>
      </c>
      <c r="BM143" s="22" t="s">
        <v>214</v>
      </c>
    </row>
    <row r="144" spans="2:65" s="1" customFormat="1" ht="27">
      <c r="B144" s="39"/>
      <c r="C144" s="61"/>
      <c r="D144" s="198" t="s">
        <v>136</v>
      </c>
      <c r="E144" s="61"/>
      <c r="F144" s="199" t="s">
        <v>215</v>
      </c>
      <c r="G144" s="61"/>
      <c r="H144" s="61"/>
      <c r="I144" s="157"/>
      <c r="J144" s="61"/>
      <c r="K144" s="61"/>
      <c r="L144" s="59"/>
      <c r="M144" s="200"/>
      <c r="N144" s="40"/>
      <c r="O144" s="40"/>
      <c r="P144" s="40"/>
      <c r="Q144" s="40"/>
      <c r="R144" s="40"/>
      <c r="S144" s="40"/>
      <c r="T144" s="76"/>
      <c r="AT144" s="22" t="s">
        <v>136</v>
      </c>
      <c r="AU144" s="22" t="s">
        <v>84</v>
      </c>
    </row>
    <row r="145" spans="2:65" s="1" customFormat="1" ht="409.5">
      <c r="B145" s="39"/>
      <c r="C145" s="61"/>
      <c r="D145" s="198" t="s">
        <v>138</v>
      </c>
      <c r="E145" s="61"/>
      <c r="F145" s="201" t="s">
        <v>216</v>
      </c>
      <c r="G145" s="61"/>
      <c r="H145" s="61"/>
      <c r="I145" s="157"/>
      <c r="J145" s="61"/>
      <c r="K145" s="61"/>
      <c r="L145" s="59"/>
      <c r="M145" s="200"/>
      <c r="N145" s="40"/>
      <c r="O145" s="40"/>
      <c r="P145" s="40"/>
      <c r="Q145" s="40"/>
      <c r="R145" s="40"/>
      <c r="S145" s="40"/>
      <c r="T145" s="76"/>
      <c r="AT145" s="22" t="s">
        <v>138</v>
      </c>
      <c r="AU145" s="22" t="s">
        <v>84</v>
      </c>
    </row>
    <row r="146" spans="2:65" s="11" customFormat="1" ht="13.5">
      <c r="B146" s="202"/>
      <c r="C146" s="203"/>
      <c r="D146" s="198" t="s">
        <v>140</v>
      </c>
      <c r="E146" s="204" t="s">
        <v>30</v>
      </c>
      <c r="F146" s="205" t="s">
        <v>217</v>
      </c>
      <c r="G146" s="203"/>
      <c r="H146" s="206">
        <v>3.84</v>
      </c>
      <c r="I146" s="207"/>
      <c r="J146" s="203"/>
      <c r="K146" s="203"/>
      <c r="L146" s="208"/>
      <c r="M146" s="209"/>
      <c r="N146" s="210"/>
      <c r="O146" s="210"/>
      <c r="P146" s="210"/>
      <c r="Q146" s="210"/>
      <c r="R146" s="210"/>
      <c r="S146" s="210"/>
      <c r="T146" s="211"/>
      <c r="AT146" s="212" t="s">
        <v>140</v>
      </c>
      <c r="AU146" s="212" t="s">
        <v>84</v>
      </c>
      <c r="AV146" s="11" t="s">
        <v>84</v>
      </c>
      <c r="AW146" s="11" t="s">
        <v>37</v>
      </c>
      <c r="AX146" s="11" t="s">
        <v>74</v>
      </c>
      <c r="AY146" s="212" t="s">
        <v>127</v>
      </c>
    </row>
    <row r="147" spans="2:65" s="11" customFormat="1" ht="13.5">
      <c r="B147" s="202"/>
      <c r="C147" s="203"/>
      <c r="D147" s="198" t="s">
        <v>140</v>
      </c>
      <c r="E147" s="204" t="s">
        <v>30</v>
      </c>
      <c r="F147" s="205" t="s">
        <v>218</v>
      </c>
      <c r="G147" s="203"/>
      <c r="H147" s="206">
        <v>0.9</v>
      </c>
      <c r="I147" s="207"/>
      <c r="J147" s="203"/>
      <c r="K147" s="203"/>
      <c r="L147" s="208"/>
      <c r="M147" s="209"/>
      <c r="N147" s="210"/>
      <c r="O147" s="210"/>
      <c r="P147" s="210"/>
      <c r="Q147" s="210"/>
      <c r="R147" s="210"/>
      <c r="S147" s="210"/>
      <c r="T147" s="211"/>
      <c r="AT147" s="212" t="s">
        <v>140</v>
      </c>
      <c r="AU147" s="212" t="s">
        <v>84</v>
      </c>
      <c r="AV147" s="11" t="s">
        <v>84</v>
      </c>
      <c r="AW147" s="11" t="s">
        <v>37</v>
      </c>
      <c r="AX147" s="11" t="s">
        <v>74</v>
      </c>
      <c r="AY147" s="212" t="s">
        <v>127</v>
      </c>
    </row>
    <row r="148" spans="2:65" s="11" customFormat="1" ht="13.5">
      <c r="B148" s="202"/>
      <c r="C148" s="203"/>
      <c r="D148" s="198" t="s">
        <v>140</v>
      </c>
      <c r="E148" s="204" t="s">
        <v>30</v>
      </c>
      <c r="F148" s="205" t="s">
        <v>219</v>
      </c>
      <c r="G148" s="203"/>
      <c r="H148" s="206">
        <v>1.2</v>
      </c>
      <c r="I148" s="207"/>
      <c r="J148" s="203"/>
      <c r="K148" s="203"/>
      <c r="L148" s="208"/>
      <c r="M148" s="209"/>
      <c r="N148" s="210"/>
      <c r="O148" s="210"/>
      <c r="P148" s="210"/>
      <c r="Q148" s="210"/>
      <c r="R148" s="210"/>
      <c r="S148" s="210"/>
      <c r="T148" s="211"/>
      <c r="AT148" s="212" t="s">
        <v>140</v>
      </c>
      <c r="AU148" s="212" t="s">
        <v>84</v>
      </c>
      <c r="AV148" s="11" t="s">
        <v>84</v>
      </c>
      <c r="AW148" s="11" t="s">
        <v>37</v>
      </c>
      <c r="AX148" s="11" t="s">
        <v>74</v>
      </c>
      <c r="AY148" s="212" t="s">
        <v>127</v>
      </c>
    </row>
    <row r="149" spans="2:65" s="12" customFormat="1" ht="13.5">
      <c r="B149" s="213"/>
      <c r="C149" s="214"/>
      <c r="D149" s="198" t="s">
        <v>140</v>
      </c>
      <c r="E149" s="215" t="s">
        <v>30</v>
      </c>
      <c r="F149" s="216" t="s">
        <v>143</v>
      </c>
      <c r="G149" s="214"/>
      <c r="H149" s="217">
        <v>5.94</v>
      </c>
      <c r="I149" s="218"/>
      <c r="J149" s="214"/>
      <c r="K149" s="214"/>
      <c r="L149" s="219"/>
      <c r="M149" s="220"/>
      <c r="N149" s="221"/>
      <c r="O149" s="221"/>
      <c r="P149" s="221"/>
      <c r="Q149" s="221"/>
      <c r="R149" s="221"/>
      <c r="S149" s="221"/>
      <c r="T149" s="222"/>
      <c r="AT149" s="223" t="s">
        <v>140</v>
      </c>
      <c r="AU149" s="223" t="s">
        <v>84</v>
      </c>
      <c r="AV149" s="12" t="s">
        <v>134</v>
      </c>
      <c r="AW149" s="12" t="s">
        <v>37</v>
      </c>
      <c r="AX149" s="12" t="s">
        <v>82</v>
      </c>
      <c r="AY149" s="223" t="s">
        <v>127</v>
      </c>
    </row>
    <row r="150" spans="2:65" s="1" customFormat="1" ht="16.5" customHeight="1">
      <c r="B150" s="39"/>
      <c r="C150" s="186" t="s">
        <v>220</v>
      </c>
      <c r="D150" s="186" t="s">
        <v>129</v>
      </c>
      <c r="E150" s="187" t="s">
        <v>221</v>
      </c>
      <c r="F150" s="188" t="s">
        <v>222</v>
      </c>
      <c r="G150" s="189" t="s">
        <v>132</v>
      </c>
      <c r="H150" s="190">
        <v>1.56</v>
      </c>
      <c r="I150" s="191"/>
      <c r="J150" s="192">
        <f>ROUND(I150*H150,2)</f>
        <v>0</v>
      </c>
      <c r="K150" s="188" t="s">
        <v>133</v>
      </c>
      <c r="L150" s="59"/>
      <c r="M150" s="193" t="s">
        <v>30</v>
      </c>
      <c r="N150" s="194" t="s">
        <v>45</v>
      </c>
      <c r="O150" s="40"/>
      <c r="P150" s="195">
        <f>O150*H150</f>
        <v>0</v>
      </c>
      <c r="Q150" s="195">
        <v>0</v>
      </c>
      <c r="R150" s="195">
        <f>Q150*H150</f>
        <v>0</v>
      </c>
      <c r="S150" s="195">
        <v>0</v>
      </c>
      <c r="T150" s="196">
        <f>S150*H150</f>
        <v>0</v>
      </c>
      <c r="AR150" s="22" t="s">
        <v>134</v>
      </c>
      <c r="AT150" s="22" t="s">
        <v>129</v>
      </c>
      <c r="AU150" s="22" t="s">
        <v>84</v>
      </c>
      <c r="AY150" s="22" t="s">
        <v>127</v>
      </c>
      <c r="BE150" s="197">
        <f>IF(N150="základní",J150,0)</f>
        <v>0</v>
      </c>
      <c r="BF150" s="197">
        <f>IF(N150="snížená",J150,0)</f>
        <v>0</v>
      </c>
      <c r="BG150" s="197">
        <f>IF(N150="zákl. přenesená",J150,0)</f>
        <v>0</v>
      </c>
      <c r="BH150" s="197">
        <f>IF(N150="sníž. přenesená",J150,0)</f>
        <v>0</v>
      </c>
      <c r="BI150" s="197">
        <f>IF(N150="nulová",J150,0)</f>
        <v>0</v>
      </c>
      <c r="BJ150" s="22" t="s">
        <v>82</v>
      </c>
      <c r="BK150" s="197">
        <f>ROUND(I150*H150,2)</f>
        <v>0</v>
      </c>
      <c r="BL150" s="22" t="s">
        <v>134</v>
      </c>
      <c r="BM150" s="22" t="s">
        <v>223</v>
      </c>
    </row>
    <row r="151" spans="2:65" s="1" customFormat="1" ht="40.5">
      <c r="B151" s="39"/>
      <c r="C151" s="61"/>
      <c r="D151" s="198" t="s">
        <v>136</v>
      </c>
      <c r="E151" s="61"/>
      <c r="F151" s="199" t="s">
        <v>224</v>
      </c>
      <c r="G151" s="61"/>
      <c r="H151" s="61"/>
      <c r="I151" s="157"/>
      <c r="J151" s="61"/>
      <c r="K151" s="61"/>
      <c r="L151" s="59"/>
      <c r="M151" s="200"/>
      <c r="N151" s="40"/>
      <c r="O151" s="40"/>
      <c r="P151" s="40"/>
      <c r="Q151" s="40"/>
      <c r="R151" s="40"/>
      <c r="S151" s="40"/>
      <c r="T151" s="76"/>
      <c r="AT151" s="22" t="s">
        <v>136</v>
      </c>
      <c r="AU151" s="22" t="s">
        <v>84</v>
      </c>
    </row>
    <row r="152" spans="2:65" s="1" customFormat="1" ht="94.5">
      <c r="B152" s="39"/>
      <c r="C152" s="61"/>
      <c r="D152" s="198" t="s">
        <v>138</v>
      </c>
      <c r="E152" s="61"/>
      <c r="F152" s="201" t="s">
        <v>225</v>
      </c>
      <c r="G152" s="61"/>
      <c r="H152" s="61"/>
      <c r="I152" s="157"/>
      <c r="J152" s="61"/>
      <c r="K152" s="61"/>
      <c r="L152" s="59"/>
      <c r="M152" s="200"/>
      <c r="N152" s="40"/>
      <c r="O152" s="40"/>
      <c r="P152" s="40"/>
      <c r="Q152" s="40"/>
      <c r="R152" s="40"/>
      <c r="S152" s="40"/>
      <c r="T152" s="76"/>
      <c r="AT152" s="22" t="s">
        <v>138</v>
      </c>
      <c r="AU152" s="22" t="s">
        <v>84</v>
      </c>
    </row>
    <row r="153" spans="2:65" s="11" customFormat="1" ht="13.5">
      <c r="B153" s="202"/>
      <c r="C153" s="203"/>
      <c r="D153" s="198" t="s">
        <v>140</v>
      </c>
      <c r="E153" s="204" t="s">
        <v>30</v>
      </c>
      <c r="F153" s="205" t="s">
        <v>226</v>
      </c>
      <c r="G153" s="203"/>
      <c r="H153" s="206">
        <v>1.56</v>
      </c>
      <c r="I153" s="207"/>
      <c r="J153" s="203"/>
      <c r="K153" s="203"/>
      <c r="L153" s="208"/>
      <c r="M153" s="209"/>
      <c r="N153" s="210"/>
      <c r="O153" s="210"/>
      <c r="P153" s="210"/>
      <c r="Q153" s="210"/>
      <c r="R153" s="210"/>
      <c r="S153" s="210"/>
      <c r="T153" s="211"/>
      <c r="AT153" s="212" t="s">
        <v>140</v>
      </c>
      <c r="AU153" s="212" t="s">
        <v>84</v>
      </c>
      <c r="AV153" s="11" t="s">
        <v>84</v>
      </c>
      <c r="AW153" s="11" t="s">
        <v>37</v>
      </c>
      <c r="AX153" s="11" t="s">
        <v>82</v>
      </c>
      <c r="AY153" s="212" t="s">
        <v>127</v>
      </c>
    </row>
    <row r="154" spans="2:65" s="1" customFormat="1" ht="16.5" customHeight="1">
      <c r="B154" s="39"/>
      <c r="C154" s="224" t="s">
        <v>227</v>
      </c>
      <c r="D154" s="224" t="s">
        <v>228</v>
      </c>
      <c r="E154" s="225" t="s">
        <v>229</v>
      </c>
      <c r="F154" s="226" t="s">
        <v>230</v>
      </c>
      <c r="G154" s="227" t="s">
        <v>206</v>
      </c>
      <c r="H154" s="228">
        <v>4.92</v>
      </c>
      <c r="I154" s="229"/>
      <c r="J154" s="230">
        <f>ROUND(I154*H154,2)</f>
        <v>0</v>
      </c>
      <c r="K154" s="226" t="s">
        <v>133</v>
      </c>
      <c r="L154" s="231"/>
      <c r="M154" s="232" t="s">
        <v>30</v>
      </c>
      <c r="N154" s="233" t="s">
        <v>45</v>
      </c>
      <c r="O154" s="40"/>
      <c r="P154" s="195">
        <f>O154*H154</f>
        <v>0</v>
      </c>
      <c r="Q154" s="195">
        <v>1</v>
      </c>
      <c r="R154" s="195">
        <f>Q154*H154</f>
        <v>4.92</v>
      </c>
      <c r="S154" s="195">
        <v>0</v>
      </c>
      <c r="T154" s="196">
        <f>S154*H154</f>
        <v>0</v>
      </c>
      <c r="AR154" s="22" t="s">
        <v>182</v>
      </c>
      <c r="AT154" s="22" t="s">
        <v>228</v>
      </c>
      <c r="AU154" s="22" t="s">
        <v>84</v>
      </c>
      <c r="AY154" s="22" t="s">
        <v>127</v>
      </c>
      <c r="BE154" s="197">
        <f>IF(N154="základní",J154,0)</f>
        <v>0</v>
      </c>
      <c r="BF154" s="197">
        <f>IF(N154="snížená",J154,0)</f>
        <v>0</v>
      </c>
      <c r="BG154" s="197">
        <f>IF(N154="zákl. přenesená",J154,0)</f>
        <v>0</v>
      </c>
      <c r="BH154" s="197">
        <f>IF(N154="sníž. přenesená",J154,0)</f>
        <v>0</v>
      </c>
      <c r="BI154" s="197">
        <f>IF(N154="nulová",J154,0)</f>
        <v>0</v>
      </c>
      <c r="BJ154" s="22" t="s">
        <v>82</v>
      </c>
      <c r="BK154" s="197">
        <f>ROUND(I154*H154,2)</f>
        <v>0</v>
      </c>
      <c r="BL154" s="22" t="s">
        <v>134</v>
      </c>
      <c r="BM154" s="22" t="s">
        <v>231</v>
      </c>
    </row>
    <row r="155" spans="2:65" s="1" customFormat="1" ht="13.5">
      <c r="B155" s="39"/>
      <c r="C155" s="61"/>
      <c r="D155" s="198" t="s">
        <v>136</v>
      </c>
      <c r="E155" s="61"/>
      <c r="F155" s="199" t="s">
        <v>230</v>
      </c>
      <c r="G155" s="61"/>
      <c r="H155" s="61"/>
      <c r="I155" s="157"/>
      <c r="J155" s="61"/>
      <c r="K155" s="61"/>
      <c r="L155" s="59"/>
      <c r="M155" s="200"/>
      <c r="N155" s="40"/>
      <c r="O155" s="40"/>
      <c r="P155" s="40"/>
      <c r="Q155" s="40"/>
      <c r="R155" s="40"/>
      <c r="S155" s="40"/>
      <c r="T155" s="76"/>
      <c r="AT155" s="22" t="s">
        <v>136</v>
      </c>
      <c r="AU155" s="22" t="s">
        <v>84</v>
      </c>
    </row>
    <row r="156" spans="2:65" s="11" customFormat="1" ht="13.5">
      <c r="B156" s="202"/>
      <c r="C156" s="203"/>
      <c r="D156" s="198" t="s">
        <v>140</v>
      </c>
      <c r="E156" s="204" t="s">
        <v>30</v>
      </c>
      <c r="F156" s="205" t="s">
        <v>232</v>
      </c>
      <c r="G156" s="203"/>
      <c r="H156" s="206">
        <v>2.46</v>
      </c>
      <c r="I156" s="207"/>
      <c r="J156" s="203"/>
      <c r="K156" s="203"/>
      <c r="L156" s="208"/>
      <c r="M156" s="209"/>
      <c r="N156" s="210"/>
      <c r="O156" s="210"/>
      <c r="P156" s="210"/>
      <c r="Q156" s="210"/>
      <c r="R156" s="210"/>
      <c r="S156" s="210"/>
      <c r="T156" s="211"/>
      <c r="AT156" s="212" t="s">
        <v>140</v>
      </c>
      <c r="AU156" s="212" t="s">
        <v>84</v>
      </c>
      <c r="AV156" s="11" t="s">
        <v>84</v>
      </c>
      <c r="AW156" s="11" t="s">
        <v>37</v>
      </c>
      <c r="AX156" s="11" t="s">
        <v>82</v>
      </c>
      <c r="AY156" s="212" t="s">
        <v>127</v>
      </c>
    </row>
    <row r="157" spans="2:65" s="11" customFormat="1" ht="13.5">
      <c r="B157" s="202"/>
      <c r="C157" s="203"/>
      <c r="D157" s="198" t="s">
        <v>140</v>
      </c>
      <c r="E157" s="203"/>
      <c r="F157" s="205" t="s">
        <v>233</v>
      </c>
      <c r="G157" s="203"/>
      <c r="H157" s="206">
        <v>4.92</v>
      </c>
      <c r="I157" s="207"/>
      <c r="J157" s="203"/>
      <c r="K157" s="203"/>
      <c r="L157" s="208"/>
      <c r="M157" s="209"/>
      <c r="N157" s="210"/>
      <c r="O157" s="210"/>
      <c r="P157" s="210"/>
      <c r="Q157" s="210"/>
      <c r="R157" s="210"/>
      <c r="S157" s="210"/>
      <c r="T157" s="211"/>
      <c r="AT157" s="212" t="s">
        <v>140</v>
      </c>
      <c r="AU157" s="212" t="s">
        <v>84</v>
      </c>
      <c r="AV157" s="11" t="s">
        <v>84</v>
      </c>
      <c r="AW157" s="11" t="s">
        <v>6</v>
      </c>
      <c r="AX157" s="11" t="s">
        <v>82</v>
      </c>
      <c r="AY157" s="212" t="s">
        <v>127</v>
      </c>
    </row>
    <row r="158" spans="2:65" s="1" customFormat="1" ht="25.5" customHeight="1">
      <c r="B158" s="39"/>
      <c r="C158" s="186" t="s">
        <v>10</v>
      </c>
      <c r="D158" s="186" t="s">
        <v>129</v>
      </c>
      <c r="E158" s="187" t="s">
        <v>234</v>
      </c>
      <c r="F158" s="188" t="s">
        <v>235</v>
      </c>
      <c r="G158" s="189" t="s">
        <v>236</v>
      </c>
      <c r="H158" s="190">
        <v>62</v>
      </c>
      <c r="I158" s="191"/>
      <c r="J158" s="192">
        <f>ROUND(I158*H158,2)</f>
        <v>0</v>
      </c>
      <c r="K158" s="188" t="s">
        <v>133</v>
      </c>
      <c r="L158" s="59"/>
      <c r="M158" s="193" t="s">
        <v>30</v>
      </c>
      <c r="N158" s="194" t="s">
        <v>45</v>
      </c>
      <c r="O158" s="40"/>
      <c r="P158" s="195">
        <f>O158*H158</f>
        <v>0</v>
      </c>
      <c r="Q158" s="195">
        <v>0</v>
      </c>
      <c r="R158" s="195">
        <f>Q158*H158</f>
        <v>0</v>
      </c>
      <c r="S158" s="195">
        <v>0</v>
      </c>
      <c r="T158" s="196">
        <f>S158*H158</f>
        <v>0</v>
      </c>
      <c r="AR158" s="22" t="s">
        <v>134</v>
      </c>
      <c r="AT158" s="22" t="s">
        <v>129</v>
      </c>
      <c r="AU158" s="22" t="s">
        <v>84</v>
      </c>
      <c r="AY158" s="22" t="s">
        <v>127</v>
      </c>
      <c r="BE158" s="197">
        <f>IF(N158="základní",J158,0)</f>
        <v>0</v>
      </c>
      <c r="BF158" s="197">
        <f>IF(N158="snížená",J158,0)</f>
        <v>0</v>
      </c>
      <c r="BG158" s="197">
        <f>IF(N158="zákl. přenesená",J158,0)</f>
        <v>0</v>
      </c>
      <c r="BH158" s="197">
        <f>IF(N158="sníž. přenesená",J158,0)</f>
        <v>0</v>
      </c>
      <c r="BI158" s="197">
        <f>IF(N158="nulová",J158,0)</f>
        <v>0</v>
      </c>
      <c r="BJ158" s="22" t="s">
        <v>82</v>
      </c>
      <c r="BK158" s="197">
        <f>ROUND(I158*H158,2)</f>
        <v>0</v>
      </c>
      <c r="BL158" s="22" t="s">
        <v>134</v>
      </c>
      <c r="BM158" s="22" t="s">
        <v>237</v>
      </c>
    </row>
    <row r="159" spans="2:65" s="1" customFormat="1" ht="27">
      <c r="B159" s="39"/>
      <c r="C159" s="61"/>
      <c r="D159" s="198" t="s">
        <v>136</v>
      </c>
      <c r="E159" s="61"/>
      <c r="F159" s="199" t="s">
        <v>238</v>
      </c>
      <c r="G159" s="61"/>
      <c r="H159" s="61"/>
      <c r="I159" s="157"/>
      <c r="J159" s="61"/>
      <c r="K159" s="61"/>
      <c r="L159" s="59"/>
      <c r="M159" s="200"/>
      <c r="N159" s="40"/>
      <c r="O159" s="40"/>
      <c r="P159" s="40"/>
      <c r="Q159" s="40"/>
      <c r="R159" s="40"/>
      <c r="S159" s="40"/>
      <c r="T159" s="76"/>
      <c r="AT159" s="22" t="s">
        <v>136</v>
      </c>
      <c r="AU159" s="22" t="s">
        <v>84</v>
      </c>
    </row>
    <row r="160" spans="2:65" s="1" customFormat="1" ht="94.5">
      <c r="B160" s="39"/>
      <c r="C160" s="61"/>
      <c r="D160" s="198" t="s">
        <v>138</v>
      </c>
      <c r="E160" s="61"/>
      <c r="F160" s="201" t="s">
        <v>239</v>
      </c>
      <c r="G160" s="61"/>
      <c r="H160" s="61"/>
      <c r="I160" s="157"/>
      <c r="J160" s="61"/>
      <c r="K160" s="61"/>
      <c r="L160" s="59"/>
      <c r="M160" s="200"/>
      <c r="N160" s="40"/>
      <c r="O160" s="40"/>
      <c r="P160" s="40"/>
      <c r="Q160" s="40"/>
      <c r="R160" s="40"/>
      <c r="S160" s="40"/>
      <c r="T160" s="76"/>
      <c r="AT160" s="22" t="s">
        <v>138</v>
      </c>
      <c r="AU160" s="22" t="s">
        <v>84</v>
      </c>
    </row>
    <row r="161" spans="2:65" s="11" customFormat="1" ht="13.5">
      <c r="B161" s="202"/>
      <c r="C161" s="203"/>
      <c r="D161" s="198" t="s">
        <v>140</v>
      </c>
      <c r="E161" s="204" t="s">
        <v>30</v>
      </c>
      <c r="F161" s="205" t="s">
        <v>240</v>
      </c>
      <c r="G161" s="203"/>
      <c r="H161" s="206">
        <v>62</v>
      </c>
      <c r="I161" s="207"/>
      <c r="J161" s="203"/>
      <c r="K161" s="203"/>
      <c r="L161" s="208"/>
      <c r="M161" s="209"/>
      <c r="N161" s="210"/>
      <c r="O161" s="210"/>
      <c r="P161" s="210"/>
      <c r="Q161" s="210"/>
      <c r="R161" s="210"/>
      <c r="S161" s="210"/>
      <c r="T161" s="211"/>
      <c r="AT161" s="212" t="s">
        <v>140</v>
      </c>
      <c r="AU161" s="212" t="s">
        <v>84</v>
      </c>
      <c r="AV161" s="11" t="s">
        <v>84</v>
      </c>
      <c r="AW161" s="11" t="s">
        <v>37</v>
      </c>
      <c r="AX161" s="11" t="s">
        <v>82</v>
      </c>
      <c r="AY161" s="212" t="s">
        <v>127</v>
      </c>
    </row>
    <row r="162" spans="2:65" s="1" customFormat="1" ht="25.5" customHeight="1">
      <c r="B162" s="39"/>
      <c r="C162" s="186" t="s">
        <v>241</v>
      </c>
      <c r="D162" s="186" t="s">
        <v>129</v>
      </c>
      <c r="E162" s="187" t="s">
        <v>242</v>
      </c>
      <c r="F162" s="188" t="s">
        <v>243</v>
      </c>
      <c r="G162" s="189" t="s">
        <v>236</v>
      </c>
      <c r="H162" s="190">
        <v>62</v>
      </c>
      <c r="I162" s="191"/>
      <c r="J162" s="192">
        <f>ROUND(I162*H162,2)</f>
        <v>0</v>
      </c>
      <c r="K162" s="188" t="s">
        <v>133</v>
      </c>
      <c r="L162" s="59"/>
      <c r="M162" s="193" t="s">
        <v>30</v>
      </c>
      <c r="N162" s="194" t="s">
        <v>45</v>
      </c>
      <c r="O162" s="40"/>
      <c r="P162" s="195">
        <f>O162*H162</f>
        <v>0</v>
      </c>
      <c r="Q162" s="195">
        <v>0</v>
      </c>
      <c r="R162" s="195">
        <f>Q162*H162</f>
        <v>0</v>
      </c>
      <c r="S162" s="195">
        <v>0</v>
      </c>
      <c r="T162" s="196">
        <f>S162*H162</f>
        <v>0</v>
      </c>
      <c r="AR162" s="22" t="s">
        <v>134</v>
      </c>
      <c r="AT162" s="22" t="s">
        <v>129</v>
      </c>
      <c r="AU162" s="22" t="s">
        <v>84</v>
      </c>
      <c r="AY162" s="22" t="s">
        <v>127</v>
      </c>
      <c r="BE162" s="197">
        <f>IF(N162="základní",J162,0)</f>
        <v>0</v>
      </c>
      <c r="BF162" s="197">
        <f>IF(N162="snížená",J162,0)</f>
        <v>0</v>
      </c>
      <c r="BG162" s="197">
        <f>IF(N162="zákl. přenesená",J162,0)</f>
        <v>0</v>
      </c>
      <c r="BH162" s="197">
        <f>IF(N162="sníž. přenesená",J162,0)</f>
        <v>0</v>
      </c>
      <c r="BI162" s="197">
        <f>IF(N162="nulová",J162,0)</f>
        <v>0</v>
      </c>
      <c r="BJ162" s="22" t="s">
        <v>82</v>
      </c>
      <c r="BK162" s="197">
        <f>ROUND(I162*H162,2)</f>
        <v>0</v>
      </c>
      <c r="BL162" s="22" t="s">
        <v>134</v>
      </c>
      <c r="BM162" s="22" t="s">
        <v>244</v>
      </c>
    </row>
    <row r="163" spans="2:65" s="1" customFormat="1" ht="27">
      <c r="B163" s="39"/>
      <c r="C163" s="61"/>
      <c r="D163" s="198" t="s">
        <v>136</v>
      </c>
      <c r="E163" s="61"/>
      <c r="F163" s="199" t="s">
        <v>245</v>
      </c>
      <c r="G163" s="61"/>
      <c r="H163" s="61"/>
      <c r="I163" s="157"/>
      <c r="J163" s="61"/>
      <c r="K163" s="61"/>
      <c r="L163" s="59"/>
      <c r="M163" s="200"/>
      <c r="N163" s="40"/>
      <c r="O163" s="40"/>
      <c r="P163" s="40"/>
      <c r="Q163" s="40"/>
      <c r="R163" s="40"/>
      <c r="S163" s="40"/>
      <c r="T163" s="76"/>
      <c r="AT163" s="22" t="s">
        <v>136</v>
      </c>
      <c r="AU163" s="22" t="s">
        <v>84</v>
      </c>
    </row>
    <row r="164" spans="2:65" s="1" customFormat="1" ht="121.5">
      <c r="B164" s="39"/>
      <c r="C164" s="61"/>
      <c r="D164" s="198" t="s">
        <v>138</v>
      </c>
      <c r="E164" s="61"/>
      <c r="F164" s="201" t="s">
        <v>246</v>
      </c>
      <c r="G164" s="61"/>
      <c r="H164" s="61"/>
      <c r="I164" s="157"/>
      <c r="J164" s="61"/>
      <c r="K164" s="61"/>
      <c r="L164" s="59"/>
      <c r="M164" s="200"/>
      <c r="N164" s="40"/>
      <c r="O164" s="40"/>
      <c r="P164" s="40"/>
      <c r="Q164" s="40"/>
      <c r="R164" s="40"/>
      <c r="S164" s="40"/>
      <c r="T164" s="76"/>
      <c r="AT164" s="22" t="s">
        <v>138</v>
      </c>
      <c r="AU164" s="22" t="s">
        <v>84</v>
      </c>
    </row>
    <row r="165" spans="2:65" s="11" customFormat="1" ht="13.5">
      <c r="B165" s="202"/>
      <c r="C165" s="203"/>
      <c r="D165" s="198" t="s">
        <v>140</v>
      </c>
      <c r="E165" s="204" t="s">
        <v>30</v>
      </c>
      <c r="F165" s="205" t="s">
        <v>240</v>
      </c>
      <c r="G165" s="203"/>
      <c r="H165" s="206">
        <v>62</v>
      </c>
      <c r="I165" s="207"/>
      <c r="J165" s="203"/>
      <c r="K165" s="203"/>
      <c r="L165" s="208"/>
      <c r="M165" s="209"/>
      <c r="N165" s="210"/>
      <c r="O165" s="210"/>
      <c r="P165" s="210"/>
      <c r="Q165" s="210"/>
      <c r="R165" s="210"/>
      <c r="S165" s="210"/>
      <c r="T165" s="211"/>
      <c r="AT165" s="212" t="s">
        <v>140</v>
      </c>
      <c r="AU165" s="212" t="s">
        <v>84</v>
      </c>
      <c r="AV165" s="11" t="s">
        <v>84</v>
      </c>
      <c r="AW165" s="11" t="s">
        <v>37</v>
      </c>
      <c r="AX165" s="11" t="s">
        <v>82</v>
      </c>
      <c r="AY165" s="212" t="s">
        <v>127</v>
      </c>
    </row>
    <row r="166" spans="2:65" s="1" customFormat="1" ht="25.5" customHeight="1">
      <c r="B166" s="39"/>
      <c r="C166" s="186" t="s">
        <v>247</v>
      </c>
      <c r="D166" s="186" t="s">
        <v>129</v>
      </c>
      <c r="E166" s="187" t="s">
        <v>248</v>
      </c>
      <c r="F166" s="188" t="s">
        <v>249</v>
      </c>
      <c r="G166" s="189" t="s">
        <v>236</v>
      </c>
      <c r="H166" s="190">
        <v>62</v>
      </c>
      <c r="I166" s="191"/>
      <c r="J166" s="192">
        <f>ROUND(I166*H166,2)</f>
        <v>0</v>
      </c>
      <c r="K166" s="188" t="s">
        <v>133</v>
      </c>
      <c r="L166" s="59"/>
      <c r="M166" s="193" t="s">
        <v>30</v>
      </c>
      <c r="N166" s="194" t="s">
        <v>45</v>
      </c>
      <c r="O166" s="40"/>
      <c r="P166" s="195">
        <f>O166*H166</f>
        <v>0</v>
      </c>
      <c r="Q166" s="195">
        <v>0</v>
      </c>
      <c r="R166" s="195">
        <f>Q166*H166</f>
        <v>0</v>
      </c>
      <c r="S166" s="195">
        <v>0</v>
      </c>
      <c r="T166" s="196">
        <f>S166*H166</f>
        <v>0</v>
      </c>
      <c r="AR166" s="22" t="s">
        <v>134</v>
      </c>
      <c r="AT166" s="22" t="s">
        <v>129</v>
      </c>
      <c r="AU166" s="22" t="s">
        <v>84</v>
      </c>
      <c r="AY166" s="22" t="s">
        <v>127</v>
      </c>
      <c r="BE166" s="197">
        <f>IF(N166="základní",J166,0)</f>
        <v>0</v>
      </c>
      <c r="BF166" s="197">
        <f>IF(N166="snížená",J166,0)</f>
        <v>0</v>
      </c>
      <c r="BG166" s="197">
        <f>IF(N166="zákl. přenesená",J166,0)</f>
        <v>0</v>
      </c>
      <c r="BH166" s="197">
        <f>IF(N166="sníž. přenesená",J166,0)</f>
        <v>0</v>
      </c>
      <c r="BI166" s="197">
        <f>IF(N166="nulová",J166,0)</f>
        <v>0</v>
      </c>
      <c r="BJ166" s="22" t="s">
        <v>82</v>
      </c>
      <c r="BK166" s="197">
        <f>ROUND(I166*H166,2)</f>
        <v>0</v>
      </c>
      <c r="BL166" s="22" t="s">
        <v>134</v>
      </c>
      <c r="BM166" s="22" t="s">
        <v>250</v>
      </c>
    </row>
    <row r="167" spans="2:65" s="1" customFormat="1" ht="27">
      <c r="B167" s="39"/>
      <c r="C167" s="61"/>
      <c r="D167" s="198" t="s">
        <v>136</v>
      </c>
      <c r="E167" s="61"/>
      <c r="F167" s="199" t="s">
        <v>251</v>
      </c>
      <c r="G167" s="61"/>
      <c r="H167" s="61"/>
      <c r="I167" s="157"/>
      <c r="J167" s="61"/>
      <c r="K167" s="61"/>
      <c r="L167" s="59"/>
      <c r="M167" s="200"/>
      <c r="N167" s="40"/>
      <c r="O167" s="40"/>
      <c r="P167" s="40"/>
      <c r="Q167" s="40"/>
      <c r="R167" s="40"/>
      <c r="S167" s="40"/>
      <c r="T167" s="76"/>
      <c r="AT167" s="22" t="s">
        <v>136</v>
      </c>
      <c r="AU167" s="22" t="s">
        <v>84</v>
      </c>
    </row>
    <row r="168" spans="2:65" s="1" customFormat="1" ht="121.5">
      <c r="B168" s="39"/>
      <c r="C168" s="61"/>
      <c r="D168" s="198" t="s">
        <v>138</v>
      </c>
      <c r="E168" s="61"/>
      <c r="F168" s="201" t="s">
        <v>252</v>
      </c>
      <c r="G168" s="61"/>
      <c r="H168" s="61"/>
      <c r="I168" s="157"/>
      <c r="J168" s="61"/>
      <c r="K168" s="61"/>
      <c r="L168" s="59"/>
      <c r="M168" s="200"/>
      <c r="N168" s="40"/>
      <c r="O168" s="40"/>
      <c r="P168" s="40"/>
      <c r="Q168" s="40"/>
      <c r="R168" s="40"/>
      <c r="S168" s="40"/>
      <c r="T168" s="76"/>
      <c r="AT168" s="22" t="s">
        <v>138</v>
      </c>
      <c r="AU168" s="22" t="s">
        <v>84</v>
      </c>
    </row>
    <row r="169" spans="2:65" s="11" customFormat="1" ht="13.5">
      <c r="B169" s="202"/>
      <c r="C169" s="203"/>
      <c r="D169" s="198" t="s">
        <v>140</v>
      </c>
      <c r="E169" s="204" t="s">
        <v>30</v>
      </c>
      <c r="F169" s="205" t="s">
        <v>240</v>
      </c>
      <c r="G169" s="203"/>
      <c r="H169" s="206">
        <v>62</v>
      </c>
      <c r="I169" s="207"/>
      <c r="J169" s="203"/>
      <c r="K169" s="203"/>
      <c r="L169" s="208"/>
      <c r="M169" s="209"/>
      <c r="N169" s="210"/>
      <c r="O169" s="210"/>
      <c r="P169" s="210"/>
      <c r="Q169" s="210"/>
      <c r="R169" s="210"/>
      <c r="S169" s="210"/>
      <c r="T169" s="211"/>
      <c r="AT169" s="212" t="s">
        <v>140</v>
      </c>
      <c r="AU169" s="212" t="s">
        <v>84</v>
      </c>
      <c r="AV169" s="11" t="s">
        <v>84</v>
      </c>
      <c r="AW169" s="11" t="s">
        <v>37</v>
      </c>
      <c r="AX169" s="11" t="s">
        <v>82</v>
      </c>
      <c r="AY169" s="212" t="s">
        <v>127</v>
      </c>
    </row>
    <row r="170" spans="2:65" s="1" customFormat="1" ht="16.5" customHeight="1">
      <c r="B170" s="39"/>
      <c r="C170" s="224" t="s">
        <v>253</v>
      </c>
      <c r="D170" s="224" t="s">
        <v>228</v>
      </c>
      <c r="E170" s="225" t="s">
        <v>254</v>
      </c>
      <c r="F170" s="226" t="s">
        <v>255</v>
      </c>
      <c r="G170" s="227" t="s">
        <v>256</v>
      </c>
      <c r="H170" s="228">
        <v>1.86</v>
      </c>
      <c r="I170" s="229"/>
      <c r="J170" s="230">
        <f>ROUND(I170*H170,2)</f>
        <v>0</v>
      </c>
      <c r="K170" s="226" t="s">
        <v>133</v>
      </c>
      <c r="L170" s="231"/>
      <c r="M170" s="232" t="s">
        <v>30</v>
      </c>
      <c r="N170" s="233" t="s">
        <v>45</v>
      </c>
      <c r="O170" s="40"/>
      <c r="P170" s="195">
        <f>O170*H170</f>
        <v>0</v>
      </c>
      <c r="Q170" s="195">
        <v>1E-3</v>
      </c>
      <c r="R170" s="195">
        <f>Q170*H170</f>
        <v>1.8600000000000001E-3</v>
      </c>
      <c r="S170" s="195">
        <v>0</v>
      </c>
      <c r="T170" s="196">
        <f>S170*H170</f>
        <v>0</v>
      </c>
      <c r="AR170" s="22" t="s">
        <v>182</v>
      </c>
      <c r="AT170" s="22" t="s">
        <v>228</v>
      </c>
      <c r="AU170" s="22" t="s">
        <v>84</v>
      </c>
      <c r="AY170" s="22" t="s">
        <v>127</v>
      </c>
      <c r="BE170" s="197">
        <f>IF(N170="základní",J170,0)</f>
        <v>0</v>
      </c>
      <c r="BF170" s="197">
        <f>IF(N170="snížená",J170,0)</f>
        <v>0</v>
      </c>
      <c r="BG170" s="197">
        <f>IF(N170="zákl. přenesená",J170,0)</f>
        <v>0</v>
      </c>
      <c r="BH170" s="197">
        <f>IF(N170="sníž. přenesená",J170,0)</f>
        <v>0</v>
      </c>
      <c r="BI170" s="197">
        <f>IF(N170="nulová",J170,0)</f>
        <v>0</v>
      </c>
      <c r="BJ170" s="22" t="s">
        <v>82</v>
      </c>
      <c r="BK170" s="197">
        <f>ROUND(I170*H170,2)</f>
        <v>0</v>
      </c>
      <c r="BL170" s="22" t="s">
        <v>134</v>
      </c>
      <c r="BM170" s="22" t="s">
        <v>257</v>
      </c>
    </row>
    <row r="171" spans="2:65" s="1" customFormat="1" ht="13.5">
      <c r="B171" s="39"/>
      <c r="C171" s="61"/>
      <c r="D171" s="198" t="s">
        <v>136</v>
      </c>
      <c r="E171" s="61"/>
      <c r="F171" s="199" t="s">
        <v>255</v>
      </c>
      <c r="G171" s="61"/>
      <c r="H171" s="61"/>
      <c r="I171" s="157"/>
      <c r="J171" s="61"/>
      <c r="K171" s="61"/>
      <c r="L171" s="59"/>
      <c r="M171" s="200"/>
      <c r="N171" s="40"/>
      <c r="O171" s="40"/>
      <c r="P171" s="40"/>
      <c r="Q171" s="40"/>
      <c r="R171" s="40"/>
      <c r="S171" s="40"/>
      <c r="T171" s="76"/>
      <c r="AT171" s="22" t="s">
        <v>136</v>
      </c>
      <c r="AU171" s="22" t="s">
        <v>84</v>
      </c>
    </row>
    <row r="172" spans="2:65" s="11" customFormat="1" ht="13.5">
      <c r="B172" s="202"/>
      <c r="C172" s="203"/>
      <c r="D172" s="198" t="s">
        <v>140</v>
      </c>
      <c r="E172" s="204" t="s">
        <v>30</v>
      </c>
      <c r="F172" s="205" t="s">
        <v>258</v>
      </c>
      <c r="G172" s="203"/>
      <c r="H172" s="206">
        <v>1.86</v>
      </c>
      <c r="I172" s="207"/>
      <c r="J172" s="203"/>
      <c r="K172" s="203"/>
      <c r="L172" s="208"/>
      <c r="M172" s="209"/>
      <c r="N172" s="210"/>
      <c r="O172" s="210"/>
      <c r="P172" s="210"/>
      <c r="Q172" s="210"/>
      <c r="R172" s="210"/>
      <c r="S172" s="210"/>
      <c r="T172" s="211"/>
      <c r="AT172" s="212" t="s">
        <v>140</v>
      </c>
      <c r="AU172" s="212" t="s">
        <v>84</v>
      </c>
      <c r="AV172" s="11" t="s">
        <v>84</v>
      </c>
      <c r="AW172" s="11" t="s">
        <v>37</v>
      </c>
      <c r="AX172" s="11" t="s">
        <v>82</v>
      </c>
      <c r="AY172" s="212" t="s">
        <v>127</v>
      </c>
    </row>
    <row r="173" spans="2:65" s="1" customFormat="1" ht="16.5" customHeight="1">
      <c r="B173" s="39"/>
      <c r="C173" s="186" t="s">
        <v>259</v>
      </c>
      <c r="D173" s="186" t="s">
        <v>129</v>
      </c>
      <c r="E173" s="187" t="s">
        <v>260</v>
      </c>
      <c r="F173" s="188" t="s">
        <v>261</v>
      </c>
      <c r="G173" s="189" t="s">
        <v>236</v>
      </c>
      <c r="H173" s="190">
        <v>653</v>
      </c>
      <c r="I173" s="191"/>
      <c r="J173" s="192">
        <f>ROUND(I173*H173,2)</f>
        <v>0</v>
      </c>
      <c r="K173" s="188" t="s">
        <v>133</v>
      </c>
      <c r="L173" s="59"/>
      <c r="M173" s="193" t="s">
        <v>30</v>
      </c>
      <c r="N173" s="194" t="s">
        <v>45</v>
      </c>
      <c r="O173" s="40"/>
      <c r="P173" s="195">
        <f>O173*H173</f>
        <v>0</v>
      </c>
      <c r="Q173" s="195">
        <v>0</v>
      </c>
      <c r="R173" s="195">
        <f>Q173*H173</f>
        <v>0</v>
      </c>
      <c r="S173" s="195">
        <v>0</v>
      </c>
      <c r="T173" s="196">
        <f>S173*H173</f>
        <v>0</v>
      </c>
      <c r="AR173" s="22" t="s">
        <v>134</v>
      </c>
      <c r="AT173" s="22" t="s">
        <v>129</v>
      </c>
      <c r="AU173" s="22" t="s">
        <v>84</v>
      </c>
      <c r="AY173" s="22" t="s">
        <v>127</v>
      </c>
      <c r="BE173" s="197">
        <f>IF(N173="základní",J173,0)</f>
        <v>0</v>
      </c>
      <c r="BF173" s="197">
        <f>IF(N173="snížená",J173,0)</f>
        <v>0</v>
      </c>
      <c r="BG173" s="197">
        <f>IF(N173="zákl. přenesená",J173,0)</f>
        <v>0</v>
      </c>
      <c r="BH173" s="197">
        <f>IF(N173="sníž. přenesená",J173,0)</f>
        <v>0</v>
      </c>
      <c r="BI173" s="197">
        <f>IF(N173="nulová",J173,0)</f>
        <v>0</v>
      </c>
      <c r="BJ173" s="22" t="s">
        <v>82</v>
      </c>
      <c r="BK173" s="197">
        <f>ROUND(I173*H173,2)</f>
        <v>0</v>
      </c>
      <c r="BL173" s="22" t="s">
        <v>134</v>
      </c>
      <c r="BM173" s="22" t="s">
        <v>262</v>
      </c>
    </row>
    <row r="174" spans="2:65" s="1" customFormat="1" ht="13.5">
      <c r="B174" s="39"/>
      <c r="C174" s="61"/>
      <c r="D174" s="198" t="s">
        <v>136</v>
      </c>
      <c r="E174" s="61"/>
      <c r="F174" s="199" t="s">
        <v>263</v>
      </c>
      <c r="G174" s="61"/>
      <c r="H174" s="61"/>
      <c r="I174" s="157"/>
      <c r="J174" s="61"/>
      <c r="K174" s="61"/>
      <c r="L174" s="59"/>
      <c r="M174" s="200"/>
      <c r="N174" s="40"/>
      <c r="O174" s="40"/>
      <c r="P174" s="40"/>
      <c r="Q174" s="40"/>
      <c r="R174" s="40"/>
      <c r="S174" s="40"/>
      <c r="T174" s="76"/>
      <c r="AT174" s="22" t="s">
        <v>136</v>
      </c>
      <c r="AU174" s="22" t="s">
        <v>84</v>
      </c>
    </row>
    <row r="175" spans="2:65" s="1" customFormat="1" ht="162">
      <c r="B175" s="39"/>
      <c r="C175" s="61"/>
      <c r="D175" s="198" t="s">
        <v>138</v>
      </c>
      <c r="E175" s="61"/>
      <c r="F175" s="201" t="s">
        <v>264</v>
      </c>
      <c r="G175" s="61"/>
      <c r="H175" s="61"/>
      <c r="I175" s="157"/>
      <c r="J175" s="61"/>
      <c r="K175" s="61"/>
      <c r="L175" s="59"/>
      <c r="M175" s="200"/>
      <c r="N175" s="40"/>
      <c r="O175" s="40"/>
      <c r="P175" s="40"/>
      <c r="Q175" s="40"/>
      <c r="R175" s="40"/>
      <c r="S175" s="40"/>
      <c r="T175" s="76"/>
      <c r="AT175" s="22" t="s">
        <v>138</v>
      </c>
      <c r="AU175" s="22" t="s">
        <v>84</v>
      </c>
    </row>
    <row r="176" spans="2:65" s="11" customFormat="1" ht="13.5">
      <c r="B176" s="202"/>
      <c r="C176" s="203"/>
      <c r="D176" s="198" t="s">
        <v>140</v>
      </c>
      <c r="E176" s="204" t="s">
        <v>30</v>
      </c>
      <c r="F176" s="205" t="s">
        <v>265</v>
      </c>
      <c r="G176" s="203"/>
      <c r="H176" s="206">
        <v>653</v>
      </c>
      <c r="I176" s="207"/>
      <c r="J176" s="203"/>
      <c r="K176" s="203"/>
      <c r="L176" s="208"/>
      <c r="M176" s="209"/>
      <c r="N176" s="210"/>
      <c r="O176" s="210"/>
      <c r="P176" s="210"/>
      <c r="Q176" s="210"/>
      <c r="R176" s="210"/>
      <c r="S176" s="210"/>
      <c r="T176" s="211"/>
      <c r="AT176" s="212" t="s">
        <v>140</v>
      </c>
      <c r="AU176" s="212" t="s">
        <v>84</v>
      </c>
      <c r="AV176" s="11" t="s">
        <v>84</v>
      </c>
      <c r="AW176" s="11" t="s">
        <v>37</v>
      </c>
      <c r="AX176" s="11" t="s">
        <v>82</v>
      </c>
      <c r="AY176" s="212" t="s">
        <v>127</v>
      </c>
    </row>
    <row r="177" spans="2:65" s="1" customFormat="1" ht="25.5" customHeight="1">
      <c r="B177" s="39"/>
      <c r="C177" s="186" t="s">
        <v>266</v>
      </c>
      <c r="D177" s="186" t="s">
        <v>129</v>
      </c>
      <c r="E177" s="187" t="s">
        <v>267</v>
      </c>
      <c r="F177" s="188" t="s">
        <v>268</v>
      </c>
      <c r="G177" s="189" t="s">
        <v>236</v>
      </c>
      <c r="H177" s="190">
        <v>62</v>
      </c>
      <c r="I177" s="191"/>
      <c r="J177" s="192">
        <f>ROUND(I177*H177,2)</f>
        <v>0</v>
      </c>
      <c r="K177" s="188" t="s">
        <v>133</v>
      </c>
      <c r="L177" s="59"/>
      <c r="M177" s="193" t="s">
        <v>30</v>
      </c>
      <c r="N177" s="194" t="s">
        <v>45</v>
      </c>
      <c r="O177" s="40"/>
      <c r="P177" s="195">
        <f>O177*H177</f>
        <v>0</v>
      </c>
      <c r="Q177" s="195">
        <v>0</v>
      </c>
      <c r="R177" s="195">
        <f>Q177*H177</f>
        <v>0</v>
      </c>
      <c r="S177" s="195">
        <v>0</v>
      </c>
      <c r="T177" s="196">
        <f>S177*H177</f>
        <v>0</v>
      </c>
      <c r="AR177" s="22" t="s">
        <v>134</v>
      </c>
      <c r="AT177" s="22" t="s">
        <v>129</v>
      </c>
      <c r="AU177" s="22" t="s">
        <v>84</v>
      </c>
      <c r="AY177" s="22" t="s">
        <v>127</v>
      </c>
      <c r="BE177" s="197">
        <f>IF(N177="základní",J177,0)</f>
        <v>0</v>
      </c>
      <c r="BF177" s="197">
        <f>IF(N177="snížená",J177,0)</f>
        <v>0</v>
      </c>
      <c r="BG177" s="197">
        <f>IF(N177="zákl. přenesená",J177,0)</f>
        <v>0</v>
      </c>
      <c r="BH177" s="197">
        <f>IF(N177="sníž. přenesená",J177,0)</f>
        <v>0</v>
      </c>
      <c r="BI177" s="197">
        <f>IF(N177="nulová",J177,0)</f>
        <v>0</v>
      </c>
      <c r="BJ177" s="22" t="s">
        <v>82</v>
      </c>
      <c r="BK177" s="197">
        <f>ROUND(I177*H177,2)</f>
        <v>0</v>
      </c>
      <c r="BL177" s="22" t="s">
        <v>134</v>
      </c>
      <c r="BM177" s="22" t="s">
        <v>269</v>
      </c>
    </row>
    <row r="178" spans="2:65" s="1" customFormat="1" ht="27">
      <c r="B178" s="39"/>
      <c r="C178" s="61"/>
      <c r="D178" s="198" t="s">
        <v>136</v>
      </c>
      <c r="E178" s="61"/>
      <c r="F178" s="199" t="s">
        <v>270</v>
      </c>
      <c r="G178" s="61"/>
      <c r="H178" s="61"/>
      <c r="I178" s="157"/>
      <c r="J178" s="61"/>
      <c r="K178" s="61"/>
      <c r="L178" s="59"/>
      <c r="M178" s="200"/>
      <c r="N178" s="40"/>
      <c r="O178" s="40"/>
      <c r="P178" s="40"/>
      <c r="Q178" s="40"/>
      <c r="R178" s="40"/>
      <c r="S178" s="40"/>
      <c r="T178" s="76"/>
      <c r="AT178" s="22" t="s">
        <v>136</v>
      </c>
      <c r="AU178" s="22" t="s">
        <v>84</v>
      </c>
    </row>
    <row r="179" spans="2:65" s="1" customFormat="1" ht="121.5">
      <c r="B179" s="39"/>
      <c r="C179" s="61"/>
      <c r="D179" s="198" t="s">
        <v>138</v>
      </c>
      <c r="E179" s="61"/>
      <c r="F179" s="201" t="s">
        <v>271</v>
      </c>
      <c r="G179" s="61"/>
      <c r="H179" s="61"/>
      <c r="I179" s="157"/>
      <c r="J179" s="61"/>
      <c r="K179" s="61"/>
      <c r="L179" s="59"/>
      <c r="M179" s="200"/>
      <c r="N179" s="40"/>
      <c r="O179" s="40"/>
      <c r="P179" s="40"/>
      <c r="Q179" s="40"/>
      <c r="R179" s="40"/>
      <c r="S179" s="40"/>
      <c r="T179" s="76"/>
      <c r="AT179" s="22" t="s">
        <v>138</v>
      </c>
      <c r="AU179" s="22" t="s">
        <v>84</v>
      </c>
    </row>
    <row r="180" spans="2:65" s="11" customFormat="1" ht="13.5">
      <c r="B180" s="202"/>
      <c r="C180" s="203"/>
      <c r="D180" s="198" t="s">
        <v>140</v>
      </c>
      <c r="E180" s="204" t="s">
        <v>30</v>
      </c>
      <c r="F180" s="205" t="s">
        <v>240</v>
      </c>
      <c r="G180" s="203"/>
      <c r="H180" s="206">
        <v>62</v>
      </c>
      <c r="I180" s="207"/>
      <c r="J180" s="203"/>
      <c r="K180" s="203"/>
      <c r="L180" s="208"/>
      <c r="M180" s="209"/>
      <c r="N180" s="210"/>
      <c r="O180" s="210"/>
      <c r="P180" s="210"/>
      <c r="Q180" s="210"/>
      <c r="R180" s="210"/>
      <c r="S180" s="210"/>
      <c r="T180" s="211"/>
      <c r="AT180" s="212" t="s">
        <v>140</v>
      </c>
      <c r="AU180" s="212" t="s">
        <v>84</v>
      </c>
      <c r="AV180" s="11" t="s">
        <v>84</v>
      </c>
      <c r="AW180" s="11" t="s">
        <v>37</v>
      </c>
      <c r="AX180" s="11" t="s">
        <v>82</v>
      </c>
      <c r="AY180" s="212" t="s">
        <v>127</v>
      </c>
    </row>
    <row r="181" spans="2:65" s="1" customFormat="1" ht="25.5" customHeight="1">
      <c r="B181" s="39"/>
      <c r="C181" s="186" t="s">
        <v>9</v>
      </c>
      <c r="D181" s="186" t="s">
        <v>129</v>
      </c>
      <c r="E181" s="187" t="s">
        <v>272</v>
      </c>
      <c r="F181" s="188" t="s">
        <v>273</v>
      </c>
      <c r="G181" s="189" t="s">
        <v>236</v>
      </c>
      <c r="H181" s="190">
        <v>62</v>
      </c>
      <c r="I181" s="191"/>
      <c r="J181" s="192">
        <f>ROUND(I181*H181,2)</f>
        <v>0</v>
      </c>
      <c r="K181" s="188" t="s">
        <v>133</v>
      </c>
      <c r="L181" s="59"/>
      <c r="M181" s="193" t="s">
        <v>30</v>
      </c>
      <c r="N181" s="194" t="s">
        <v>45</v>
      </c>
      <c r="O181" s="40"/>
      <c r="P181" s="195">
        <f>O181*H181</f>
        <v>0</v>
      </c>
      <c r="Q181" s="195">
        <v>0</v>
      </c>
      <c r="R181" s="195">
        <f>Q181*H181</f>
        <v>0</v>
      </c>
      <c r="S181" s="195">
        <v>0</v>
      </c>
      <c r="T181" s="196">
        <f>S181*H181</f>
        <v>0</v>
      </c>
      <c r="AR181" s="22" t="s">
        <v>134</v>
      </c>
      <c r="AT181" s="22" t="s">
        <v>129</v>
      </c>
      <c r="AU181" s="22" t="s">
        <v>84</v>
      </c>
      <c r="AY181" s="22" t="s">
        <v>127</v>
      </c>
      <c r="BE181" s="197">
        <f>IF(N181="základní",J181,0)</f>
        <v>0</v>
      </c>
      <c r="BF181" s="197">
        <f>IF(N181="snížená",J181,0)</f>
        <v>0</v>
      </c>
      <c r="BG181" s="197">
        <f>IF(N181="zákl. přenesená",J181,0)</f>
        <v>0</v>
      </c>
      <c r="BH181" s="197">
        <f>IF(N181="sníž. přenesená",J181,0)</f>
        <v>0</v>
      </c>
      <c r="BI181" s="197">
        <f>IF(N181="nulová",J181,0)</f>
        <v>0</v>
      </c>
      <c r="BJ181" s="22" t="s">
        <v>82</v>
      </c>
      <c r="BK181" s="197">
        <f>ROUND(I181*H181,2)</f>
        <v>0</v>
      </c>
      <c r="BL181" s="22" t="s">
        <v>134</v>
      </c>
      <c r="BM181" s="22" t="s">
        <v>274</v>
      </c>
    </row>
    <row r="182" spans="2:65" s="1" customFormat="1" ht="27">
      <c r="B182" s="39"/>
      <c r="C182" s="61"/>
      <c r="D182" s="198" t="s">
        <v>136</v>
      </c>
      <c r="E182" s="61"/>
      <c r="F182" s="199" t="s">
        <v>275</v>
      </c>
      <c r="G182" s="61"/>
      <c r="H182" s="61"/>
      <c r="I182" s="157"/>
      <c r="J182" s="61"/>
      <c r="K182" s="61"/>
      <c r="L182" s="59"/>
      <c r="M182" s="200"/>
      <c r="N182" s="40"/>
      <c r="O182" s="40"/>
      <c r="P182" s="40"/>
      <c r="Q182" s="40"/>
      <c r="R182" s="40"/>
      <c r="S182" s="40"/>
      <c r="T182" s="76"/>
      <c r="AT182" s="22" t="s">
        <v>136</v>
      </c>
      <c r="AU182" s="22" t="s">
        <v>84</v>
      </c>
    </row>
    <row r="183" spans="2:65" s="1" customFormat="1" ht="148.5">
      <c r="B183" s="39"/>
      <c r="C183" s="61"/>
      <c r="D183" s="198" t="s">
        <v>138</v>
      </c>
      <c r="E183" s="61"/>
      <c r="F183" s="201" t="s">
        <v>276</v>
      </c>
      <c r="G183" s="61"/>
      <c r="H183" s="61"/>
      <c r="I183" s="157"/>
      <c r="J183" s="61"/>
      <c r="K183" s="61"/>
      <c r="L183" s="59"/>
      <c r="M183" s="200"/>
      <c r="N183" s="40"/>
      <c r="O183" s="40"/>
      <c r="P183" s="40"/>
      <c r="Q183" s="40"/>
      <c r="R183" s="40"/>
      <c r="S183" s="40"/>
      <c r="T183" s="76"/>
      <c r="AT183" s="22" t="s">
        <v>138</v>
      </c>
      <c r="AU183" s="22" t="s">
        <v>84</v>
      </c>
    </row>
    <row r="184" spans="2:65" s="11" customFormat="1" ht="13.5">
      <c r="B184" s="202"/>
      <c r="C184" s="203"/>
      <c r="D184" s="198" t="s">
        <v>140</v>
      </c>
      <c r="E184" s="204" t="s">
        <v>30</v>
      </c>
      <c r="F184" s="205" t="s">
        <v>240</v>
      </c>
      <c r="G184" s="203"/>
      <c r="H184" s="206">
        <v>62</v>
      </c>
      <c r="I184" s="207"/>
      <c r="J184" s="203"/>
      <c r="K184" s="203"/>
      <c r="L184" s="208"/>
      <c r="M184" s="209"/>
      <c r="N184" s="210"/>
      <c r="O184" s="210"/>
      <c r="P184" s="210"/>
      <c r="Q184" s="210"/>
      <c r="R184" s="210"/>
      <c r="S184" s="210"/>
      <c r="T184" s="211"/>
      <c r="AT184" s="212" t="s">
        <v>140</v>
      </c>
      <c r="AU184" s="212" t="s">
        <v>84</v>
      </c>
      <c r="AV184" s="11" t="s">
        <v>84</v>
      </c>
      <c r="AW184" s="11" t="s">
        <v>37</v>
      </c>
      <c r="AX184" s="11" t="s">
        <v>82</v>
      </c>
      <c r="AY184" s="212" t="s">
        <v>127</v>
      </c>
    </row>
    <row r="185" spans="2:65" s="1" customFormat="1" ht="16.5" customHeight="1">
      <c r="B185" s="39"/>
      <c r="C185" s="186" t="s">
        <v>277</v>
      </c>
      <c r="D185" s="186" t="s">
        <v>129</v>
      </c>
      <c r="E185" s="187" t="s">
        <v>278</v>
      </c>
      <c r="F185" s="188" t="s">
        <v>279</v>
      </c>
      <c r="G185" s="189" t="s">
        <v>132</v>
      </c>
      <c r="H185" s="190">
        <v>1.55</v>
      </c>
      <c r="I185" s="191"/>
      <c r="J185" s="192">
        <f>ROUND(I185*H185,2)</f>
        <v>0</v>
      </c>
      <c r="K185" s="188" t="s">
        <v>133</v>
      </c>
      <c r="L185" s="59"/>
      <c r="M185" s="193" t="s">
        <v>30</v>
      </c>
      <c r="N185" s="194" t="s">
        <v>45</v>
      </c>
      <c r="O185" s="40"/>
      <c r="P185" s="195">
        <f>O185*H185</f>
        <v>0</v>
      </c>
      <c r="Q185" s="195">
        <v>0</v>
      </c>
      <c r="R185" s="195">
        <f>Q185*H185</f>
        <v>0</v>
      </c>
      <c r="S185" s="195">
        <v>0</v>
      </c>
      <c r="T185" s="196">
        <f>S185*H185</f>
        <v>0</v>
      </c>
      <c r="AR185" s="22" t="s">
        <v>134</v>
      </c>
      <c r="AT185" s="22" t="s">
        <v>129</v>
      </c>
      <c r="AU185" s="22" t="s">
        <v>84</v>
      </c>
      <c r="AY185" s="22" t="s">
        <v>127</v>
      </c>
      <c r="BE185" s="197">
        <f>IF(N185="základní",J185,0)</f>
        <v>0</v>
      </c>
      <c r="BF185" s="197">
        <f>IF(N185="snížená",J185,0)</f>
        <v>0</v>
      </c>
      <c r="BG185" s="197">
        <f>IF(N185="zákl. přenesená",J185,0)</f>
        <v>0</v>
      </c>
      <c r="BH185" s="197">
        <f>IF(N185="sníž. přenesená",J185,0)</f>
        <v>0</v>
      </c>
      <c r="BI185" s="197">
        <f>IF(N185="nulová",J185,0)</f>
        <v>0</v>
      </c>
      <c r="BJ185" s="22" t="s">
        <v>82</v>
      </c>
      <c r="BK185" s="197">
        <f>ROUND(I185*H185,2)</f>
        <v>0</v>
      </c>
      <c r="BL185" s="22" t="s">
        <v>134</v>
      </c>
      <c r="BM185" s="22" t="s">
        <v>280</v>
      </c>
    </row>
    <row r="186" spans="2:65" s="1" customFormat="1" ht="13.5">
      <c r="B186" s="39"/>
      <c r="C186" s="61"/>
      <c r="D186" s="198" t="s">
        <v>136</v>
      </c>
      <c r="E186" s="61"/>
      <c r="F186" s="199" t="s">
        <v>281</v>
      </c>
      <c r="G186" s="61"/>
      <c r="H186" s="61"/>
      <c r="I186" s="157"/>
      <c r="J186" s="61"/>
      <c r="K186" s="61"/>
      <c r="L186" s="59"/>
      <c r="M186" s="200"/>
      <c r="N186" s="40"/>
      <c r="O186" s="40"/>
      <c r="P186" s="40"/>
      <c r="Q186" s="40"/>
      <c r="R186" s="40"/>
      <c r="S186" s="40"/>
      <c r="T186" s="76"/>
      <c r="AT186" s="22" t="s">
        <v>136</v>
      </c>
      <c r="AU186" s="22" t="s">
        <v>84</v>
      </c>
    </row>
    <row r="187" spans="2:65" s="1" customFormat="1" ht="54">
      <c r="B187" s="39"/>
      <c r="C187" s="61"/>
      <c r="D187" s="198" t="s">
        <v>138</v>
      </c>
      <c r="E187" s="61"/>
      <c r="F187" s="201" t="s">
        <v>282</v>
      </c>
      <c r="G187" s="61"/>
      <c r="H187" s="61"/>
      <c r="I187" s="157"/>
      <c r="J187" s="61"/>
      <c r="K187" s="61"/>
      <c r="L187" s="59"/>
      <c r="M187" s="200"/>
      <c r="N187" s="40"/>
      <c r="O187" s="40"/>
      <c r="P187" s="40"/>
      <c r="Q187" s="40"/>
      <c r="R187" s="40"/>
      <c r="S187" s="40"/>
      <c r="T187" s="76"/>
      <c r="AT187" s="22" t="s">
        <v>138</v>
      </c>
      <c r="AU187" s="22" t="s">
        <v>84</v>
      </c>
    </row>
    <row r="188" spans="2:65" s="11" customFormat="1" ht="13.5">
      <c r="B188" s="202"/>
      <c r="C188" s="203"/>
      <c r="D188" s="198" t="s">
        <v>140</v>
      </c>
      <c r="E188" s="204" t="s">
        <v>30</v>
      </c>
      <c r="F188" s="205" t="s">
        <v>283</v>
      </c>
      <c r="G188" s="203"/>
      <c r="H188" s="206">
        <v>1.55</v>
      </c>
      <c r="I188" s="207"/>
      <c r="J188" s="203"/>
      <c r="K188" s="203"/>
      <c r="L188" s="208"/>
      <c r="M188" s="209"/>
      <c r="N188" s="210"/>
      <c r="O188" s="210"/>
      <c r="P188" s="210"/>
      <c r="Q188" s="210"/>
      <c r="R188" s="210"/>
      <c r="S188" s="210"/>
      <c r="T188" s="211"/>
      <c r="AT188" s="212" t="s">
        <v>140</v>
      </c>
      <c r="AU188" s="212" t="s">
        <v>84</v>
      </c>
      <c r="AV188" s="11" t="s">
        <v>84</v>
      </c>
      <c r="AW188" s="11" t="s">
        <v>37</v>
      </c>
      <c r="AX188" s="11" t="s">
        <v>82</v>
      </c>
      <c r="AY188" s="212" t="s">
        <v>127</v>
      </c>
    </row>
    <row r="189" spans="2:65" s="1" customFormat="1" ht="16.5" customHeight="1">
      <c r="B189" s="39"/>
      <c r="C189" s="186" t="s">
        <v>284</v>
      </c>
      <c r="D189" s="186" t="s">
        <v>129</v>
      </c>
      <c r="E189" s="187" t="s">
        <v>285</v>
      </c>
      <c r="F189" s="188" t="s">
        <v>286</v>
      </c>
      <c r="G189" s="189" t="s">
        <v>132</v>
      </c>
      <c r="H189" s="190">
        <v>3.1</v>
      </c>
      <c r="I189" s="191"/>
      <c r="J189" s="192">
        <f>ROUND(I189*H189,2)</f>
        <v>0</v>
      </c>
      <c r="K189" s="188" t="s">
        <v>133</v>
      </c>
      <c r="L189" s="59"/>
      <c r="M189" s="193" t="s">
        <v>30</v>
      </c>
      <c r="N189" s="194" t="s">
        <v>45</v>
      </c>
      <c r="O189" s="40"/>
      <c r="P189" s="195">
        <f>O189*H189</f>
        <v>0</v>
      </c>
      <c r="Q189" s="195">
        <v>0</v>
      </c>
      <c r="R189" s="195">
        <f>Q189*H189</f>
        <v>0</v>
      </c>
      <c r="S189" s="195">
        <v>0</v>
      </c>
      <c r="T189" s="196">
        <f>S189*H189</f>
        <v>0</v>
      </c>
      <c r="AR189" s="22" t="s">
        <v>134</v>
      </c>
      <c r="AT189" s="22" t="s">
        <v>129</v>
      </c>
      <c r="AU189" s="22" t="s">
        <v>84</v>
      </c>
      <c r="AY189" s="22" t="s">
        <v>127</v>
      </c>
      <c r="BE189" s="197">
        <f>IF(N189="základní",J189,0)</f>
        <v>0</v>
      </c>
      <c r="BF189" s="197">
        <f>IF(N189="snížená",J189,0)</f>
        <v>0</v>
      </c>
      <c r="BG189" s="197">
        <f>IF(N189="zákl. přenesená",J189,0)</f>
        <v>0</v>
      </c>
      <c r="BH189" s="197">
        <f>IF(N189="sníž. přenesená",J189,0)</f>
        <v>0</v>
      </c>
      <c r="BI189" s="197">
        <f>IF(N189="nulová",J189,0)</f>
        <v>0</v>
      </c>
      <c r="BJ189" s="22" t="s">
        <v>82</v>
      </c>
      <c r="BK189" s="197">
        <f>ROUND(I189*H189,2)</f>
        <v>0</v>
      </c>
      <c r="BL189" s="22" t="s">
        <v>134</v>
      </c>
      <c r="BM189" s="22" t="s">
        <v>287</v>
      </c>
    </row>
    <row r="190" spans="2:65" s="1" customFormat="1" ht="13.5">
      <c r="B190" s="39"/>
      <c r="C190" s="61"/>
      <c r="D190" s="198" t="s">
        <v>136</v>
      </c>
      <c r="E190" s="61"/>
      <c r="F190" s="199" t="s">
        <v>288</v>
      </c>
      <c r="G190" s="61"/>
      <c r="H190" s="61"/>
      <c r="I190" s="157"/>
      <c r="J190" s="61"/>
      <c r="K190" s="61"/>
      <c r="L190" s="59"/>
      <c r="M190" s="200"/>
      <c r="N190" s="40"/>
      <c r="O190" s="40"/>
      <c r="P190" s="40"/>
      <c r="Q190" s="40"/>
      <c r="R190" s="40"/>
      <c r="S190" s="40"/>
      <c r="T190" s="76"/>
      <c r="AT190" s="22" t="s">
        <v>136</v>
      </c>
      <c r="AU190" s="22" t="s">
        <v>84</v>
      </c>
    </row>
    <row r="191" spans="2:65" s="1" customFormat="1" ht="54">
      <c r="B191" s="39"/>
      <c r="C191" s="61"/>
      <c r="D191" s="198" t="s">
        <v>138</v>
      </c>
      <c r="E191" s="61"/>
      <c r="F191" s="201" t="s">
        <v>282</v>
      </c>
      <c r="G191" s="61"/>
      <c r="H191" s="61"/>
      <c r="I191" s="157"/>
      <c r="J191" s="61"/>
      <c r="K191" s="61"/>
      <c r="L191" s="59"/>
      <c r="M191" s="200"/>
      <c r="N191" s="40"/>
      <c r="O191" s="40"/>
      <c r="P191" s="40"/>
      <c r="Q191" s="40"/>
      <c r="R191" s="40"/>
      <c r="S191" s="40"/>
      <c r="T191" s="76"/>
      <c r="AT191" s="22" t="s">
        <v>138</v>
      </c>
      <c r="AU191" s="22" t="s">
        <v>84</v>
      </c>
    </row>
    <row r="192" spans="2:65" s="11" customFormat="1" ht="13.5">
      <c r="B192" s="202"/>
      <c r="C192" s="203"/>
      <c r="D192" s="198" t="s">
        <v>140</v>
      </c>
      <c r="E192" s="204" t="s">
        <v>30</v>
      </c>
      <c r="F192" s="205" t="s">
        <v>289</v>
      </c>
      <c r="G192" s="203"/>
      <c r="H192" s="206">
        <v>3.1</v>
      </c>
      <c r="I192" s="207"/>
      <c r="J192" s="203"/>
      <c r="K192" s="203"/>
      <c r="L192" s="208"/>
      <c r="M192" s="209"/>
      <c r="N192" s="210"/>
      <c r="O192" s="210"/>
      <c r="P192" s="210"/>
      <c r="Q192" s="210"/>
      <c r="R192" s="210"/>
      <c r="S192" s="210"/>
      <c r="T192" s="211"/>
      <c r="AT192" s="212" t="s">
        <v>140</v>
      </c>
      <c r="AU192" s="212" t="s">
        <v>84</v>
      </c>
      <c r="AV192" s="11" t="s">
        <v>84</v>
      </c>
      <c r="AW192" s="11" t="s">
        <v>37</v>
      </c>
      <c r="AX192" s="11" t="s">
        <v>82</v>
      </c>
      <c r="AY192" s="212" t="s">
        <v>127</v>
      </c>
    </row>
    <row r="193" spans="2:65" s="10" customFormat="1" ht="29.85" customHeight="1">
      <c r="B193" s="170"/>
      <c r="C193" s="171"/>
      <c r="D193" s="172" t="s">
        <v>73</v>
      </c>
      <c r="E193" s="184" t="s">
        <v>84</v>
      </c>
      <c r="F193" s="184" t="s">
        <v>290</v>
      </c>
      <c r="G193" s="171"/>
      <c r="H193" s="171"/>
      <c r="I193" s="174"/>
      <c r="J193" s="185">
        <f>BK193</f>
        <v>0</v>
      </c>
      <c r="K193" s="171"/>
      <c r="L193" s="176"/>
      <c r="M193" s="177"/>
      <c r="N193" s="178"/>
      <c r="O193" s="178"/>
      <c r="P193" s="179">
        <f>SUM(P194:P197)</f>
        <v>0</v>
      </c>
      <c r="Q193" s="178"/>
      <c r="R193" s="179">
        <f>SUM(R194:R197)</f>
        <v>10.3752</v>
      </c>
      <c r="S193" s="178"/>
      <c r="T193" s="180">
        <f>SUM(T194:T197)</f>
        <v>0</v>
      </c>
      <c r="AR193" s="181" t="s">
        <v>82</v>
      </c>
      <c r="AT193" s="182" t="s">
        <v>73</v>
      </c>
      <c r="AU193" s="182" t="s">
        <v>82</v>
      </c>
      <c r="AY193" s="181" t="s">
        <v>127</v>
      </c>
      <c r="BK193" s="183">
        <f>SUM(BK194:BK197)</f>
        <v>0</v>
      </c>
    </row>
    <row r="194" spans="2:65" s="1" customFormat="1" ht="16.5" customHeight="1">
      <c r="B194" s="39"/>
      <c r="C194" s="186" t="s">
        <v>291</v>
      </c>
      <c r="D194" s="186" t="s">
        <v>129</v>
      </c>
      <c r="E194" s="187" t="s">
        <v>292</v>
      </c>
      <c r="F194" s="188" t="s">
        <v>293</v>
      </c>
      <c r="G194" s="189" t="s">
        <v>132</v>
      </c>
      <c r="H194" s="190">
        <v>5.24</v>
      </c>
      <c r="I194" s="191"/>
      <c r="J194" s="192">
        <f>ROUND(I194*H194,2)</f>
        <v>0</v>
      </c>
      <c r="K194" s="188" t="s">
        <v>133</v>
      </c>
      <c r="L194" s="59"/>
      <c r="M194" s="193" t="s">
        <v>30</v>
      </c>
      <c r="N194" s="194" t="s">
        <v>45</v>
      </c>
      <c r="O194" s="40"/>
      <c r="P194" s="195">
        <f>O194*H194</f>
        <v>0</v>
      </c>
      <c r="Q194" s="195">
        <v>1.98</v>
      </c>
      <c r="R194" s="195">
        <f>Q194*H194</f>
        <v>10.3752</v>
      </c>
      <c r="S194" s="195">
        <v>0</v>
      </c>
      <c r="T194" s="196">
        <f>S194*H194</f>
        <v>0</v>
      </c>
      <c r="AR194" s="22" t="s">
        <v>134</v>
      </c>
      <c r="AT194" s="22" t="s">
        <v>129</v>
      </c>
      <c r="AU194" s="22" t="s">
        <v>84</v>
      </c>
      <c r="AY194" s="22" t="s">
        <v>127</v>
      </c>
      <c r="BE194" s="197">
        <f>IF(N194="základní",J194,0)</f>
        <v>0</v>
      </c>
      <c r="BF194" s="197">
        <f>IF(N194="snížená",J194,0)</f>
        <v>0</v>
      </c>
      <c r="BG194" s="197">
        <f>IF(N194="zákl. přenesená",J194,0)</f>
        <v>0</v>
      </c>
      <c r="BH194" s="197">
        <f>IF(N194="sníž. přenesená",J194,0)</f>
        <v>0</v>
      </c>
      <c r="BI194" s="197">
        <f>IF(N194="nulová",J194,0)</f>
        <v>0</v>
      </c>
      <c r="BJ194" s="22" t="s">
        <v>82</v>
      </c>
      <c r="BK194" s="197">
        <f>ROUND(I194*H194,2)</f>
        <v>0</v>
      </c>
      <c r="BL194" s="22" t="s">
        <v>134</v>
      </c>
      <c r="BM194" s="22" t="s">
        <v>294</v>
      </c>
    </row>
    <row r="195" spans="2:65" s="1" customFormat="1" ht="13.5">
      <c r="B195" s="39"/>
      <c r="C195" s="61"/>
      <c r="D195" s="198" t="s">
        <v>136</v>
      </c>
      <c r="E195" s="61"/>
      <c r="F195" s="199" t="s">
        <v>295</v>
      </c>
      <c r="G195" s="61"/>
      <c r="H195" s="61"/>
      <c r="I195" s="157"/>
      <c r="J195" s="61"/>
      <c r="K195" s="61"/>
      <c r="L195" s="59"/>
      <c r="M195" s="200"/>
      <c r="N195" s="40"/>
      <c r="O195" s="40"/>
      <c r="P195" s="40"/>
      <c r="Q195" s="40"/>
      <c r="R195" s="40"/>
      <c r="S195" s="40"/>
      <c r="T195" s="76"/>
      <c r="AT195" s="22" t="s">
        <v>136</v>
      </c>
      <c r="AU195" s="22" t="s">
        <v>84</v>
      </c>
    </row>
    <row r="196" spans="2:65" s="1" customFormat="1" ht="54">
      <c r="B196" s="39"/>
      <c r="C196" s="61"/>
      <c r="D196" s="198" t="s">
        <v>138</v>
      </c>
      <c r="E196" s="61"/>
      <c r="F196" s="201" t="s">
        <v>296</v>
      </c>
      <c r="G196" s="61"/>
      <c r="H196" s="61"/>
      <c r="I196" s="157"/>
      <c r="J196" s="61"/>
      <c r="K196" s="61"/>
      <c r="L196" s="59"/>
      <c r="M196" s="200"/>
      <c r="N196" s="40"/>
      <c r="O196" s="40"/>
      <c r="P196" s="40"/>
      <c r="Q196" s="40"/>
      <c r="R196" s="40"/>
      <c r="S196" s="40"/>
      <c r="T196" s="76"/>
      <c r="AT196" s="22" t="s">
        <v>138</v>
      </c>
      <c r="AU196" s="22" t="s">
        <v>84</v>
      </c>
    </row>
    <row r="197" spans="2:65" s="11" customFormat="1" ht="13.5">
      <c r="B197" s="202"/>
      <c r="C197" s="203"/>
      <c r="D197" s="198" t="s">
        <v>140</v>
      </c>
      <c r="E197" s="204" t="s">
        <v>30</v>
      </c>
      <c r="F197" s="205" t="s">
        <v>297</v>
      </c>
      <c r="G197" s="203"/>
      <c r="H197" s="206">
        <v>5.24</v>
      </c>
      <c r="I197" s="207"/>
      <c r="J197" s="203"/>
      <c r="K197" s="203"/>
      <c r="L197" s="208"/>
      <c r="M197" s="209"/>
      <c r="N197" s="210"/>
      <c r="O197" s="210"/>
      <c r="P197" s="210"/>
      <c r="Q197" s="210"/>
      <c r="R197" s="210"/>
      <c r="S197" s="210"/>
      <c r="T197" s="211"/>
      <c r="AT197" s="212" t="s">
        <v>140</v>
      </c>
      <c r="AU197" s="212" t="s">
        <v>84</v>
      </c>
      <c r="AV197" s="11" t="s">
        <v>84</v>
      </c>
      <c r="AW197" s="11" t="s">
        <v>37</v>
      </c>
      <c r="AX197" s="11" t="s">
        <v>82</v>
      </c>
      <c r="AY197" s="212" t="s">
        <v>127</v>
      </c>
    </row>
    <row r="198" spans="2:65" s="10" customFormat="1" ht="29.85" customHeight="1">
      <c r="B198" s="170"/>
      <c r="C198" s="171"/>
      <c r="D198" s="172" t="s">
        <v>73</v>
      </c>
      <c r="E198" s="184" t="s">
        <v>134</v>
      </c>
      <c r="F198" s="184" t="s">
        <v>298</v>
      </c>
      <c r="G198" s="171"/>
      <c r="H198" s="171"/>
      <c r="I198" s="174"/>
      <c r="J198" s="185">
        <f>BK198</f>
        <v>0</v>
      </c>
      <c r="K198" s="171"/>
      <c r="L198" s="176"/>
      <c r="M198" s="177"/>
      <c r="N198" s="178"/>
      <c r="O198" s="178"/>
      <c r="P198" s="179">
        <f>SUM(P199:P202)</f>
        <v>0</v>
      </c>
      <c r="Q198" s="178"/>
      <c r="R198" s="179">
        <f>SUM(R199:R202)</f>
        <v>0</v>
      </c>
      <c r="S198" s="178"/>
      <c r="T198" s="180">
        <f>SUM(T199:T202)</f>
        <v>0</v>
      </c>
      <c r="AR198" s="181" t="s">
        <v>82</v>
      </c>
      <c r="AT198" s="182" t="s">
        <v>73</v>
      </c>
      <c r="AU198" s="182" t="s">
        <v>82</v>
      </c>
      <c r="AY198" s="181" t="s">
        <v>127</v>
      </c>
      <c r="BK198" s="183">
        <f>SUM(BK199:BK202)</f>
        <v>0</v>
      </c>
    </row>
    <row r="199" spans="2:65" s="1" customFormat="1" ht="16.5" customHeight="1">
      <c r="B199" s="39"/>
      <c r="C199" s="186" t="s">
        <v>299</v>
      </c>
      <c r="D199" s="186" t="s">
        <v>129</v>
      </c>
      <c r="E199" s="187" t="s">
        <v>300</v>
      </c>
      <c r="F199" s="188" t="s">
        <v>301</v>
      </c>
      <c r="G199" s="189" t="s">
        <v>132</v>
      </c>
      <c r="H199" s="190">
        <v>0.48</v>
      </c>
      <c r="I199" s="191"/>
      <c r="J199" s="192">
        <f>ROUND(I199*H199,2)</f>
        <v>0</v>
      </c>
      <c r="K199" s="188" t="s">
        <v>133</v>
      </c>
      <c r="L199" s="59"/>
      <c r="M199" s="193" t="s">
        <v>30</v>
      </c>
      <c r="N199" s="194" t="s">
        <v>45</v>
      </c>
      <c r="O199" s="40"/>
      <c r="P199" s="195">
        <f>O199*H199</f>
        <v>0</v>
      </c>
      <c r="Q199" s="195">
        <v>0</v>
      </c>
      <c r="R199" s="195">
        <f>Q199*H199</f>
        <v>0</v>
      </c>
      <c r="S199" s="195">
        <v>0</v>
      </c>
      <c r="T199" s="196">
        <f>S199*H199</f>
        <v>0</v>
      </c>
      <c r="AR199" s="22" t="s">
        <v>134</v>
      </c>
      <c r="AT199" s="22" t="s">
        <v>129</v>
      </c>
      <c r="AU199" s="22" t="s">
        <v>84</v>
      </c>
      <c r="AY199" s="22" t="s">
        <v>127</v>
      </c>
      <c r="BE199" s="197">
        <f>IF(N199="základní",J199,0)</f>
        <v>0</v>
      </c>
      <c r="BF199" s="197">
        <f>IF(N199="snížená",J199,0)</f>
        <v>0</v>
      </c>
      <c r="BG199" s="197">
        <f>IF(N199="zákl. přenesená",J199,0)</f>
        <v>0</v>
      </c>
      <c r="BH199" s="197">
        <f>IF(N199="sníž. přenesená",J199,0)</f>
        <v>0</v>
      </c>
      <c r="BI199" s="197">
        <f>IF(N199="nulová",J199,0)</f>
        <v>0</v>
      </c>
      <c r="BJ199" s="22" t="s">
        <v>82</v>
      </c>
      <c r="BK199" s="197">
        <f>ROUND(I199*H199,2)</f>
        <v>0</v>
      </c>
      <c r="BL199" s="22" t="s">
        <v>134</v>
      </c>
      <c r="BM199" s="22" t="s">
        <v>302</v>
      </c>
    </row>
    <row r="200" spans="2:65" s="1" customFormat="1" ht="13.5">
      <c r="B200" s="39"/>
      <c r="C200" s="61"/>
      <c r="D200" s="198" t="s">
        <v>136</v>
      </c>
      <c r="E200" s="61"/>
      <c r="F200" s="199" t="s">
        <v>303</v>
      </c>
      <c r="G200" s="61"/>
      <c r="H200" s="61"/>
      <c r="I200" s="157"/>
      <c r="J200" s="61"/>
      <c r="K200" s="61"/>
      <c r="L200" s="59"/>
      <c r="M200" s="200"/>
      <c r="N200" s="40"/>
      <c r="O200" s="40"/>
      <c r="P200" s="40"/>
      <c r="Q200" s="40"/>
      <c r="R200" s="40"/>
      <c r="S200" s="40"/>
      <c r="T200" s="76"/>
      <c r="AT200" s="22" t="s">
        <v>136</v>
      </c>
      <c r="AU200" s="22" t="s">
        <v>84</v>
      </c>
    </row>
    <row r="201" spans="2:65" s="1" customFormat="1" ht="54">
      <c r="B201" s="39"/>
      <c r="C201" s="61"/>
      <c r="D201" s="198" t="s">
        <v>138</v>
      </c>
      <c r="E201" s="61"/>
      <c r="F201" s="201" t="s">
        <v>304</v>
      </c>
      <c r="G201" s="61"/>
      <c r="H201" s="61"/>
      <c r="I201" s="157"/>
      <c r="J201" s="61"/>
      <c r="K201" s="61"/>
      <c r="L201" s="59"/>
      <c r="M201" s="200"/>
      <c r="N201" s="40"/>
      <c r="O201" s="40"/>
      <c r="P201" s="40"/>
      <c r="Q201" s="40"/>
      <c r="R201" s="40"/>
      <c r="S201" s="40"/>
      <c r="T201" s="76"/>
      <c r="AT201" s="22" t="s">
        <v>138</v>
      </c>
      <c r="AU201" s="22" t="s">
        <v>84</v>
      </c>
    </row>
    <row r="202" spans="2:65" s="11" customFormat="1" ht="13.5">
      <c r="B202" s="202"/>
      <c r="C202" s="203"/>
      <c r="D202" s="198" t="s">
        <v>140</v>
      </c>
      <c r="E202" s="204" t="s">
        <v>30</v>
      </c>
      <c r="F202" s="205" t="s">
        <v>305</v>
      </c>
      <c r="G202" s="203"/>
      <c r="H202" s="206">
        <v>0.48</v>
      </c>
      <c r="I202" s="207"/>
      <c r="J202" s="203"/>
      <c r="K202" s="203"/>
      <c r="L202" s="208"/>
      <c r="M202" s="209"/>
      <c r="N202" s="210"/>
      <c r="O202" s="210"/>
      <c r="P202" s="210"/>
      <c r="Q202" s="210"/>
      <c r="R202" s="210"/>
      <c r="S202" s="210"/>
      <c r="T202" s="211"/>
      <c r="AT202" s="212" t="s">
        <v>140</v>
      </c>
      <c r="AU202" s="212" t="s">
        <v>84</v>
      </c>
      <c r="AV202" s="11" t="s">
        <v>84</v>
      </c>
      <c r="AW202" s="11" t="s">
        <v>37</v>
      </c>
      <c r="AX202" s="11" t="s">
        <v>82</v>
      </c>
      <c r="AY202" s="212" t="s">
        <v>127</v>
      </c>
    </row>
    <row r="203" spans="2:65" s="10" customFormat="1" ht="29.85" customHeight="1">
      <c r="B203" s="170"/>
      <c r="C203" s="171"/>
      <c r="D203" s="172" t="s">
        <v>73</v>
      </c>
      <c r="E203" s="184" t="s">
        <v>162</v>
      </c>
      <c r="F203" s="184" t="s">
        <v>306</v>
      </c>
      <c r="G203" s="171"/>
      <c r="H203" s="171"/>
      <c r="I203" s="174"/>
      <c r="J203" s="185">
        <f>BK203</f>
        <v>0</v>
      </c>
      <c r="K203" s="171"/>
      <c r="L203" s="176"/>
      <c r="M203" s="177"/>
      <c r="N203" s="178"/>
      <c r="O203" s="178"/>
      <c r="P203" s="179">
        <f>SUM(P204:P260)</f>
        <v>0</v>
      </c>
      <c r="Q203" s="178"/>
      <c r="R203" s="179">
        <f>SUM(R204:R260)</f>
        <v>71.153930000000003</v>
      </c>
      <c r="S203" s="178"/>
      <c r="T203" s="180">
        <f>SUM(T204:T260)</f>
        <v>0</v>
      </c>
      <c r="AR203" s="181" t="s">
        <v>82</v>
      </c>
      <c r="AT203" s="182" t="s">
        <v>73</v>
      </c>
      <c r="AU203" s="182" t="s">
        <v>82</v>
      </c>
      <c r="AY203" s="181" t="s">
        <v>127</v>
      </c>
      <c r="BK203" s="183">
        <f>SUM(BK204:BK260)</f>
        <v>0</v>
      </c>
    </row>
    <row r="204" spans="2:65" s="1" customFormat="1" ht="25.5" customHeight="1">
      <c r="B204" s="39"/>
      <c r="C204" s="186" t="s">
        <v>307</v>
      </c>
      <c r="D204" s="186" t="s">
        <v>129</v>
      </c>
      <c r="E204" s="187" t="s">
        <v>308</v>
      </c>
      <c r="F204" s="188" t="s">
        <v>309</v>
      </c>
      <c r="G204" s="189" t="s">
        <v>236</v>
      </c>
      <c r="H204" s="190">
        <v>363</v>
      </c>
      <c r="I204" s="191"/>
      <c r="J204" s="192">
        <f>ROUND(I204*H204,2)</f>
        <v>0</v>
      </c>
      <c r="K204" s="188" t="s">
        <v>133</v>
      </c>
      <c r="L204" s="59"/>
      <c r="M204" s="193" t="s">
        <v>30</v>
      </c>
      <c r="N204" s="194" t="s">
        <v>45</v>
      </c>
      <c r="O204" s="40"/>
      <c r="P204" s="195">
        <f>O204*H204</f>
        <v>0</v>
      </c>
      <c r="Q204" s="195">
        <v>0</v>
      </c>
      <c r="R204" s="195">
        <f>Q204*H204</f>
        <v>0</v>
      </c>
      <c r="S204" s="195">
        <v>0</v>
      </c>
      <c r="T204" s="196">
        <f>S204*H204</f>
        <v>0</v>
      </c>
      <c r="AR204" s="22" t="s">
        <v>134</v>
      </c>
      <c r="AT204" s="22" t="s">
        <v>129</v>
      </c>
      <c r="AU204" s="22" t="s">
        <v>84</v>
      </c>
      <c r="AY204" s="22" t="s">
        <v>127</v>
      </c>
      <c r="BE204" s="197">
        <f>IF(N204="základní",J204,0)</f>
        <v>0</v>
      </c>
      <c r="BF204" s="197">
        <f>IF(N204="snížená",J204,0)</f>
        <v>0</v>
      </c>
      <c r="BG204" s="197">
        <f>IF(N204="zákl. přenesená",J204,0)</f>
        <v>0</v>
      </c>
      <c r="BH204" s="197">
        <f>IF(N204="sníž. přenesená",J204,0)</f>
        <v>0</v>
      </c>
      <c r="BI204" s="197">
        <f>IF(N204="nulová",J204,0)</f>
        <v>0</v>
      </c>
      <c r="BJ204" s="22" t="s">
        <v>82</v>
      </c>
      <c r="BK204" s="197">
        <f>ROUND(I204*H204,2)</f>
        <v>0</v>
      </c>
      <c r="BL204" s="22" t="s">
        <v>134</v>
      </c>
      <c r="BM204" s="22" t="s">
        <v>310</v>
      </c>
    </row>
    <row r="205" spans="2:65" s="1" customFormat="1" ht="40.5">
      <c r="B205" s="39"/>
      <c r="C205" s="61"/>
      <c r="D205" s="198" t="s">
        <v>136</v>
      </c>
      <c r="E205" s="61"/>
      <c r="F205" s="199" t="s">
        <v>311</v>
      </c>
      <c r="G205" s="61"/>
      <c r="H205" s="61"/>
      <c r="I205" s="157"/>
      <c r="J205" s="61"/>
      <c r="K205" s="61"/>
      <c r="L205" s="59"/>
      <c r="M205" s="200"/>
      <c r="N205" s="40"/>
      <c r="O205" s="40"/>
      <c r="P205" s="40"/>
      <c r="Q205" s="40"/>
      <c r="R205" s="40"/>
      <c r="S205" s="40"/>
      <c r="T205" s="76"/>
      <c r="AT205" s="22" t="s">
        <v>136</v>
      </c>
      <c r="AU205" s="22" t="s">
        <v>84</v>
      </c>
    </row>
    <row r="206" spans="2:65" s="1" customFormat="1" ht="243">
      <c r="B206" s="39"/>
      <c r="C206" s="61"/>
      <c r="D206" s="198" t="s">
        <v>138</v>
      </c>
      <c r="E206" s="61"/>
      <c r="F206" s="201" t="s">
        <v>312</v>
      </c>
      <c r="G206" s="61"/>
      <c r="H206" s="61"/>
      <c r="I206" s="157"/>
      <c r="J206" s="61"/>
      <c r="K206" s="61"/>
      <c r="L206" s="59"/>
      <c r="M206" s="200"/>
      <c r="N206" s="40"/>
      <c r="O206" s="40"/>
      <c r="P206" s="40"/>
      <c r="Q206" s="40"/>
      <c r="R206" s="40"/>
      <c r="S206" s="40"/>
      <c r="T206" s="76"/>
      <c r="AT206" s="22" t="s">
        <v>138</v>
      </c>
      <c r="AU206" s="22" t="s">
        <v>84</v>
      </c>
    </row>
    <row r="207" spans="2:65" s="11" customFormat="1" ht="13.5">
      <c r="B207" s="202"/>
      <c r="C207" s="203"/>
      <c r="D207" s="198" t="s">
        <v>140</v>
      </c>
      <c r="E207" s="204" t="s">
        <v>30</v>
      </c>
      <c r="F207" s="205" t="s">
        <v>313</v>
      </c>
      <c r="G207" s="203"/>
      <c r="H207" s="206">
        <v>363</v>
      </c>
      <c r="I207" s="207"/>
      <c r="J207" s="203"/>
      <c r="K207" s="203"/>
      <c r="L207" s="208"/>
      <c r="M207" s="209"/>
      <c r="N207" s="210"/>
      <c r="O207" s="210"/>
      <c r="P207" s="210"/>
      <c r="Q207" s="210"/>
      <c r="R207" s="210"/>
      <c r="S207" s="210"/>
      <c r="T207" s="211"/>
      <c r="AT207" s="212" t="s">
        <v>140</v>
      </c>
      <c r="AU207" s="212" t="s">
        <v>84</v>
      </c>
      <c r="AV207" s="11" t="s">
        <v>84</v>
      </c>
      <c r="AW207" s="11" t="s">
        <v>37</v>
      </c>
      <c r="AX207" s="11" t="s">
        <v>82</v>
      </c>
      <c r="AY207" s="212" t="s">
        <v>127</v>
      </c>
    </row>
    <row r="208" spans="2:65" s="1" customFormat="1" ht="16.5" customHeight="1">
      <c r="B208" s="39"/>
      <c r="C208" s="224" t="s">
        <v>314</v>
      </c>
      <c r="D208" s="224" t="s">
        <v>228</v>
      </c>
      <c r="E208" s="225" t="s">
        <v>315</v>
      </c>
      <c r="F208" s="226" t="s">
        <v>316</v>
      </c>
      <c r="G208" s="227" t="s">
        <v>206</v>
      </c>
      <c r="H208" s="228">
        <v>5.7169999999999996</v>
      </c>
      <c r="I208" s="229"/>
      <c r="J208" s="230">
        <f>ROUND(I208*H208,2)</f>
        <v>0</v>
      </c>
      <c r="K208" s="226" t="s">
        <v>133</v>
      </c>
      <c r="L208" s="231"/>
      <c r="M208" s="232" t="s">
        <v>30</v>
      </c>
      <c r="N208" s="233" t="s">
        <v>45</v>
      </c>
      <c r="O208" s="40"/>
      <c r="P208" s="195">
        <f>O208*H208</f>
        <v>0</v>
      </c>
      <c r="Q208" s="195">
        <v>1</v>
      </c>
      <c r="R208" s="195">
        <f>Q208*H208</f>
        <v>5.7169999999999996</v>
      </c>
      <c r="S208" s="195">
        <v>0</v>
      </c>
      <c r="T208" s="196">
        <f>S208*H208</f>
        <v>0</v>
      </c>
      <c r="AR208" s="22" t="s">
        <v>182</v>
      </c>
      <c r="AT208" s="22" t="s">
        <v>228</v>
      </c>
      <c r="AU208" s="22" t="s">
        <v>84</v>
      </c>
      <c r="AY208" s="22" t="s">
        <v>127</v>
      </c>
      <c r="BE208" s="197">
        <f>IF(N208="základní",J208,0)</f>
        <v>0</v>
      </c>
      <c r="BF208" s="197">
        <f>IF(N208="snížená",J208,0)</f>
        <v>0</v>
      </c>
      <c r="BG208" s="197">
        <f>IF(N208="zákl. přenesená",J208,0)</f>
        <v>0</v>
      </c>
      <c r="BH208" s="197">
        <f>IF(N208="sníž. přenesená",J208,0)</f>
        <v>0</v>
      </c>
      <c r="BI208" s="197">
        <f>IF(N208="nulová",J208,0)</f>
        <v>0</v>
      </c>
      <c r="BJ208" s="22" t="s">
        <v>82</v>
      </c>
      <c r="BK208" s="197">
        <f>ROUND(I208*H208,2)</f>
        <v>0</v>
      </c>
      <c r="BL208" s="22" t="s">
        <v>134</v>
      </c>
      <c r="BM208" s="22" t="s">
        <v>317</v>
      </c>
    </row>
    <row r="209" spans="2:65" s="1" customFormat="1" ht="13.5">
      <c r="B209" s="39"/>
      <c r="C209" s="61"/>
      <c r="D209" s="198" t="s">
        <v>136</v>
      </c>
      <c r="E209" s="61"/>
      <c r="F209" s="199" t="s">
        <v>316</v>
      </c>
      <c r="G209" s="61"/>
      <c r="H209" s="61"/>
      <c r="I209" s="157"/>
      <c r="J209" s="61"/>
      <c r="K209" s="61"/>
      <c r="L209" s="59"/>
      <c r="M209" s="200"/>
      <c r="N209" s="40"/>
      <c r="O209" s="40"/>
      <c r="P209" s="40"/>
      <c r="Q209" s="40"/>
      <c r="R209" s="40"/>
      <c r="S209" s="40"/>
      <c r="T209" s="76"/>
      <c r="AT209" s="22" t="s">
        <v>136</v>
      </c>
      <c r="AU209" s="22" t="s">
        <v>84</v>
      </c>
    </row>
    <row r="210" spans="2:65" s="11" customFormat="1" ht="13.5">
      <c r="B210" s="202"/>
      <c r="C210" s="203"/>
      <c r="D210" s="198" t="s">
        <v>140</v>
      </c>
      <c r="E210" s="204" t="s">
        <v>30</v>
      </c>
      <c r="F210" s="205" t="s">
        <v>318</v>
      </c>
      <c r="G210" s="203"/>
      <c r="H210" s="206">
        <v>5.7169999999999996</v>
      </c>
      <c r="I210" s="207"/>
      <c r="J210" s="203"/>
      <c r="K210" s="203"/>
      <c r="L210" s="208"/>
      <c r="M210" s="209"/>
      <c r="N210" s="210"/>
      <c r="O210" s="210"/>
      <c r="P210" s="210"/>
      <c r="Q210" s="210"/>
      <c r="R210" s="210"/>
      <c r="S210" s="210"/>
      <c r="T210" s="211"/>
      <c r="AT210" s="212" t="s">
        <v>140</v>
      </c>
      <c r="AU210" s="212" t="s">
        <v>84</v>
      </c>
      <c r="AV210" s="11" t="s">
        <v>84</v>
      </c>
      <c r="AW210" s="11" t="s">
        <v>37</v>
      </c>
      <c r="AX210" s="11" t="s">
        <v>82</v>
      </c>
      <c r="AY210" s="212" t="s">
        <v>127</v>
      </c>
    </row>
    <row r="211" spans="2:65" s="1" customFormat="1" ht="16.5" customHeight="1">
      <c r="B211" s="39"/>
      <c r="C211" s="186" t="s">
        <v>319</v>
      </c>
      <c r="D211" s="186" t="s">
        <v>129</v>
      </c>
      <c r="E211" s="187" t="s">
        <v>320</v>
      </c>
      <c r="F211" s="188" t="s">
        <v>321</v>
      </c>
      <c r="G211" s="189" t="s">
        <v>236</v>
      </c>
      <c r="H211" s="190">
        <v>248</v>
      </c>
      <c r="I211" s="191"/>
      <c r="J211" s="192">
        <f>ROUND(I211*H211,2)</f>
        <v>0</v>
      </c>
      <c r="K211" s="188" t="s">
        <v>133</v>
      </c>
      <c r="L211" s="59"/>
      <c r="M211" s="193" t="s">
        <v>30</v>
      </c>
      <c r="N211" s="194" t="s">
        <v>45</v>
      </c>
      <c r="O211" s="40"/>
      <c r="P211" s="195">
        <f>O211*H211</f>
        <v>0</v>
      </c>
      <c r="Q211" s="195">
        <v>0</v>
      </c>
      <c r="R211" s="195">
        <f>Q211*H211</f>
        <v>0</v>
      </c>
      <c r="S211" s="195">
        <v>0</v>
      </c>
      <c r="T211" s="196">
        <f>S211*H211</f>
        <v>0</v>
      </c>
      <c r="AR211" s="22" t="s">
        <v>134</v>
      </c>
      <c r="AT211" s="22" t="s">
        <v>129</v>
      </c>
      <c r="AU211" s="22" t="s">
        <v>84</v>
      </c>
      <c r="AY211" s="22" t="s">
        <v>127</v>
      </c>
      <c r="BE211" s="197">
        <f>IF(N211="základní",J211,0)</f>
        <v>0</v>
      </c>
      <c r="BF211" s="197">
        <f>IF(N211="snížená",J211,0)</f>
        <v>0</v>
      </c>
      <c r="BG211" s="197">
        <f>IF(N211="zákl. přenesená",J211,0)</f>
        <v>0</v>
      </c>
      <c r="BH211" s="197">
        <f>IF(N211="sníž. přenesená",J211,0)</f>
        <v>0</v>
      </c>
      <c r="BI211" s="197">
        <f>IF(N211="nulová",J211,0)</f>
        <v>0</v>
      </c>
      <c r="BJ211" s="22" t="s">
        <v>82</v>
      </c>
      <c r="BK211" s="197">
        <f>ROUND(I211*H211,2)</f>
        <v>0</v>
      </c>
      <c r="BL211" s="22" t="s">
        <v>134</v>
      </c>
      <c r="BM211" s="22" t="s">
        <v>322</v>
      </c>
    </row>
    <row r="212" spans="2:65" s="1" customFormat="1" ht="13.5">
      <c r="B212" s="39"/>
      <c r="C212" s="61"/>
      <c r="D212" s="198" t="s">
        <v>136</v>
      </c>
      <c r="E212" s="61"/>
      <c r="F212" s="199" t="s">
        <v>323</v>
      </c>
      <c r="G212" s="61"/>
      <c r="H212" s="61"/>
      <c r="I212" s="157"/>
      <c r="J212" s="61"/>
      <c r="K212" s="61"/>
      <c r="L212" s="59"/>
      <c r="M212" s="200"/>
      <c r="N212" s="40"/>
      <c r="O212" s="40"/>
      <c r="P212" s="40"/>
      <c r="Q212" s="40"/>
      <c r="R212" s="40"/>
      <c r="S212" s="40"/>
      <c r="T212" s="76"/>
      <c r="AT212" s="22" t="s">
        <v>136</v>
      </c>
      <c r="AU212" s="22" t="s">
        <v>84</v>
      </c>
    </row>
    <row r="213" spans="2:65" s="11" customFormat="1" ht="13.5">
      <c r="B213" s="202"/>
      <c r="C213" s="203"/>
      <c r="D213" s="198" t="s">
        <v>140</v>
      </c>
      <c r="E213" s="204" t="s">
        <v>30</v>
      </c>
      <c r="F213" s="205" t="s">
        <v>324</v>
      </c>
      <c r="G213" s="203"/>
      <c r="H213" s="206">
        <v>248</v>
      </c>
      <c r="I213" s="207"/>
      <c r="J213" s="203"/>
      <c r="K213" s="203"/>
      <c r="L213" s="208"/>
      <c r="M213" s="209"/>
      <c r="N213" s="210"/>
      <c r="O213" s="210"/>
      <c r="P213" s="210"/>
      <c r="Q213" s="210"/>
      <c r="R213" s="210"/>
      <c r="S213" s="210"/>
      <c r="T213" s="211"/>
      <c r="AT213" s="212" t="s">
        <v>140</v>
      </c>
      <c r="AU213" s="212" t="s">
        <v>84</v>
      </c>
      <c r="AV213" s="11" t="s">
        <v>84</v>
      </c>
      <c r="AW213" s="11" t="s">
        <v>37</v>
      </c>
      <c r="AX213" s="11" t="s">
        <v>82</v>
      </c>
      <c r="AY213" s="212" t="s">
        <v>127</v>
      </c>
    </row>
    <row r="214" spans="2:65" s="1" customFormat="1" ht="16.5" customHeight="1">
      <c r="B214" s="39"/>
      <c r="C214" s="186" t="s">
        <v>325</v>
      </c>
      <c r="D214" s="186" t="s">
        <v>129</v>
      </c>
      <c r="E214" s="187" t="s">
        <v>326</v>
      </c>
      <c r="F214" s="188" t="s">
        <v>327</v>
      </c>
      <c r="G214" s="189" t="s">
        <v>236</v>
      </c>
      <c r="H214" s="190">
        <v>405</v>
      </c>
      <c r="I214" s="191"/>
      <c r="J214" s="192">
        <f>ROUND(I214*H214,2)</f>
        <v>0</v>
      </c>
      <c r="K214" s="188" t="s">
        <v>133</v>
      </c>
      <c r="L214" s="59"/>
      <c r="M214" s="193" t="s">
        <v>30</v>
      </c>
      <c r="N214" s="194" t="s">
        <v>45</v>
      </c>
      <c r="O214" s="40"/>
      <c r="P214" s="195">
        <f>O214*H214</f>
        <v>0</v>
      </c>
      <c r="Q214" s="195">
        <v>0</v>
      </c>
      <c r="R214" s="195">
        <f>Q214*H214</f>
        <v>0</v>
      </c>
      <c r="S214" s="195">
        <v>0</v>
      </c>
      <c r="T214" s="196">
        <f>S214*H214</f>
        <v>0</v>
      </c>
      <c r="AR214" s="22" t="s">
        <v>134</v>
      </c>
      <c r="AT214" s="22" t="s">
        <v>129</v>
      </c>
      <c r="AU214" s="22" t="s">
        <v>84</v>
      </c>
      <c r="AY214" s="22" t="s">
        <v>127</v>
      </c>
      <c r="BE214" s="197">
        <f>IF(N214="základní",J214,0)</f>
        <v>0</v>
      </c>
      <c r="BF214" s="197">
        <f>IF(N214="snížená",J214,0)</f>
        <v>0</v>
      </c>
      <c r="BG214" s="197">
        <f>IF(N214="zákl. přenesená",J214,0)</f>
        <v>0</v>
      </c>
      <c r="BH214" s="197">
        <f>IF(N214="sníž. přenesená",J214,0)</f>
        <v>0</v>
      </c>
      <c r="BI214" s="197">
        <f>IF(N214="nulová",J214,0)</f>
        <v>0</v>
      </c>
      <c r="BJ214" s="22" t="s">
        <v>82</v>
      </c>
      <c r="BK214" s="197">
        <f>ROUND(I214*H214,2)</f>
        <v>0</v>
      </c>
      <c r="BL214" s="22" t="s">
        <v>134</v>
      </c>
      <c r="BM214" s="22" t="s">
        <v>328</v>
      </c>
    </row>
    <row r="215" spans="2:65" s="1" customFormat="1" ht="13.5">
      <c r="B215" s="39"/>
      <c r="C215" s="61"/>
      <c r="D215" s="198" t="s">
        <v>136</v>
      </c>
      <c r="E215" s="61"/>
      <c r="F215" s="199" t="s">
        <v>329</v>
      </c>
      <c r="G215" s="61"/>
      <c r="H215" s="61"/>
      <c r="I215" s="157"/>
      <c r="J215" s="61"/>
      <c r="K215" s="61"/>
      <c r="L215" s="59"/>
      <c r="M215" s="200"/>
      <c r="N215" s="40"/>
      <c r="O215" s="40"/>
      <c r="P215" s="40"/>
      <c r="Q215" s="40"/>
      <c r="R215" s="40"/>
      <c r="S215" s="40"/>
      <c r="T215" s="76"/>
      <c r="AT215" s="22" t="s">
        <v>136</v>
      </c>
      <c r="AU215" s="22" t="s">
        <v>84</v>
      </c>
    </row>
    <row r="216" spans="2:65" s="11" customFormat="1" ht="13.5">
      <c r="B216" s="202"/>
      <c r="C216" s="203"/>
      <c r="D216" s="198" t="s">
        <v>140</v>
      </c>
      <c r="E216" s="204" t="s">
        <v>30</v>
      </c>
      <c r="F216" s="205" t="s">
        <v>330</v>
      </c>
      <c r="G216" s="203"/>
      <c r="H216" s="206">
        <v>405</v>
      </c>
      <c r="I216" s="207"/>
      <c r="J216" s="203"/>
      <c r="K216" s="203"/>
      <c r="L216" s="208"/>
      <c r="M216" s="209"/>
      <c r="N216" s="210"/>
      <c r="O216" s="210"/>
      <c r="P216" s="210"/>
      <c r="Q216" s="210"/>
      <c r="R216" s="210"/>
      <c r="S216" s="210"/>
      <c r="T216" s="211"/>
      <c r="AT216" s="212" t="s">
        <v>140</v>
      </c>
      <c r="AU216" s="212" t="s">
        <v>84</v>
      </c>
      <c r="AV216" s="11" t="s">
        <v>84</v>
      </c>
      <c r="AW216" s="11" t="s">
        <v>37</v>
      </c>
      <c r="AX216" s="11" t="s">
        <v>82</v>
      </c>
      <c r="AY216" s="212" t="s">
        <v>127</v>
      </c>
    </row>
    <row r="217" spans="2:65" s="1" customFormat="1" ht="25.5" customHeight="1">
      <c r="B217" s="39"/>
      <c r="C217" s="186" t="s">
        <v>331</v>
      </c>
      <c r="D217" s="186" t="s">
        <v>129</v>
      </c>
      <c r="E217" s="187" t="s">
        <v>332</v>
      </c>
      <c r="F217" s="188" t="s">
        <v>333</v>
      </c>
      <c r="G217" s="189" t="s">
        <v>236</v>
      </c>
      <c r="H217" s="190">
        <v>422</v>
      </c>
      <c r="I217" s="191"/>
      <c r="J217" s="192">
        <f>ROUND(I217*H217,2)</f>
        <v>0</v>
      </c>
      <c r="K217" s="188" t="s">
        <v>133</v>
      </c>
      <c r="L217" s="59"/>
      <c r="M217" s="193" t="s">
        <v>30</v>
      </c>
      <c r="N217" s="194" t="s">
        <v>45</v>
      </c>
      <c r="O217" s="40"/>
      <c r="P217" s="195">
        <f>O217*H217</f>
        <v>0</v>
      </c>
      <c r="Q217" s="195">
        <v>0</v>
      </c>
      <c r="R217" s="195">
        <f>Q217*H217</f>
        <v>0</v>
      </c>
      <c r="S217" s="195">
        <v>0</v>
      </c>
      <c r="T217" s="196">
        <f>S217*H217</f>
        <v>0</v>
      </c>
      <c r="AR217" s="22" t="s">
        <v>134</v>
      </c>
      <c r="AT217" s="22" t="s">
        <v>129</v>
      </c>
      <c r="AU217" s="22" t="s">
        <v>84</v>
      </c>
      <c r="AY217" s="22" t="s">
        <v>127</v>
      </c>
      <c r="BE217" s="197">
        <f>IF(N217="základní",J217,0)</f>
        <v>0</v>
      </c>
      <c r="BF217" s="197">
        <f>IF(N217="snížená",J217,0)</f>
        <v>0</v>
      </c>
      <c r="BG217" s="197">
        <f>IF(N217="zákl. přenesená",J217,0)</f>
        <v>0</v>
      </c>
      <c r="BH217" s="197">
        <f>IF(N217="sníž. přenesená",J217,0)</f>
        <v>0</v>
      </c>
      <c r="BI217" s="197">
        <f>IF(N217="nulová",J217,0)</f>
        <v>0</v>
      </c>
      <c r="BJ217" s="22" t="s">
        <v>82</v>
      </c>
      <c r="BK217" s="197">
        <f>ROUND(I217*H217,2)</f>
        <v>0</v>
      </c>
      <c r="BL217" s="22" t="s">
        <v>134</v>
      </c>
      <c r="BM217" s="22" t="s">
        <v>334</v>
      </c>
    </row>
    <row r="218" spans="2:65" s="1" customFormat="1" ht="27">
      <c r="B218" s="39"/>
      <c r="C218" s="61"/>
      <c r="D218" s="198" t="s">
        <v>136</v>
      </c>
      <c r="E218" s="61"/>
      <c r="F218" s="199" t="s">
        <v>335</v>
      </c>
      <c r="G218" s="61"/>
      <c r="H218" s="61"/>
      <c r="I218" s="157"/>
      <c r="J218" s="61"/>
      <c r="K218" s="61"/>
      <c r="L218" s="59"/>
      <c r="M218" s="200"/>
      <c r="N218" s="40"/>
      <c r="O218" s="40"/>
      <c r="P218" s="40"/>
      <c r="Q218" s="40"/>
      <c r="R218" s="40"/>
      <c r="S218" s="40"/>
      <c r="T218" s="76"/>
      <c r="AT218" s="22" t="s">
        <v>136</v>
      </c>
      <c r="AU218" s="22" t="s">
        <v>84</v>
      </c>
    </row>
    <row r="219" spans="2:65" s="1" customFormat="1" ht="27">
      <c r="B219" s="39"/>
      <c r="C219" s="61"/>
      <c r="D219" s="198" t="s">
        <v>138</v>
      </c>
      <c r="E219" s="61"/>
      <c r="F219" s="201" t="s">
        <v>336</v>
      </c>
      <c r="G219" s="61"/>
      <c r="H219" s="61"/>
      <c r="I219" s="157"/>
      <c r="J219" s="61"/>
      <c r="K219" s="61"/>
      <c r="L219" s="59"/>
      <c r="M219" s="200"/>
      <c r="N219" s="40"/>
      <c r="O219" s="40"/>
      <c r="P219" s="40"/>
      <c r="Q219" s="40"/>
      <c r="R219" s="40"/>
      <c r="S219" s="40"/>
      <c r="T219" s="76"/>
      <c r="AT219" s="22" t="s">
        <v>138</v>
      </c>
      <c r="AU219" s="22" t="s">
        <v>84</v>
      </c>
    </row>
    <row r="220" spans="2:65" s="11" customFormat="1" ht="13.5">
      <c r="B220" s="202"/>
      <c r="C220" s="203"/>
      <c r="D220" s="198" t="s">
        <v>140</v>
      </c>
      <c r="E220" s="204" t="s">
        <v>30</v>
      </c>
      <c r="F220" s="205" t="s">
        <v>337</v>
      </c>
      <c r="G220" s="203"/>
      <c r="H220" s="206">
        <v>422</v>
      </c>
      <c r="I220" s="207"/>
      <c r="J220" s="203"/>
      <c r="K220" s="203"/>
      <c r="L220" s="208"/>
      <c r="M220" s="209"/>
      <c r="N220" s="210"/>
      <c r="O220" s="210"/>
      <c r="P220" s="210"/>
      <c r="Q220" s="210"/>
      <c r="R220" s="210"/>
      <c r="S220" s="210"/>
      <c r="T220" s="211"/>
      <c r="AT220" s="212" t="s">
        <v>140</v>
      </c>
      <c r="AU220" s="212" t="s">
        <v>84</v>
      </c>
      <c r="AV220" s="11" t="s">
        <v>84</v>
      </c>
      <c r="AW220" s="11" t="s">
        <v>37</v>
      </c>
      <c r="AX220" s="11" t="s">
        <v>82</v>
      </c>
      <c r="AY220" s="212" t="s">
        <v>127</v>
      </c>
    </row>
    <row r="221" spans="2:65" s="1" customFormat="1" ht="16.5" customHeight="1">
      <c r="B221" s="39"/>
      <c r="C221" s="186" t="s">
        <v>338</v>
      </c>
      <c r="D221" s="186" t="s">
        <v>129</v>
      </c>
      <c r="E221" s="187" t="s">
        <v>339</v>
      </c>
      <c r="F221" s="188" t="s">
        <v>340</v>
      </c>
      <c r="G221" s="189" t="s">
        <v>236</v>
      </c>
      <c r="H221" s="190">
        <v>400</v>
      </c>
      <c r="I221" s="191"/>
      <c r="J221" s="192">
        <f>ROUND(I221*H221,2)</f>
        <v>0</v>
      </c>
      <c r="K221" s="188" t="s">
        <v>133</v>
      </c>
      <c r="L221" s="59"/>
      <c r="M221" s="193" t="s">
        <v>30</v>
      </c>
      <c r="N221" s="194" t="s">
        <v>45</v>
      </c>
      <c r="O221" s="40"/>
      <c r="P221" s="195">
        <f>O221*H221</f>
        <v>0</v>
      </c>
      <c r="Q221" s="195">
        <v>0</v>
      </c>
      <c r="R221" s="195">
        <f>Q221*H221</f>
        <v>0</v>
      </c>
      <c r="S221" s="195">
        <v>0</v>
      </c>
      <c r="T221" s="196">
        <f>S221*H221</f>
        <v>0</v>
      </c>
      <c r="AR221" s="22" t="s">
        <v>134</v>
      </c>
      <c r="AT221" s="22" t="s">
        <v>129</v>
      </c>
      <c r="AU221" s="22" t="s">
        <v>84</v>
      </c>
      <c r="AY221" s="22" t="s">
        <v>127</v>
      </c>
      <c r="BE221" s="197">
        <f>IF(N221="základní",J221,0)</f>
        <v>0</v>
      </c>
      <c r="BF221" s="197">
        <f>IF(N221="snížená",J221,0)</f>
        <v>0</v>
      </c>
      <c r="BG221" s="197">
        <f>IF(N221="zákl. přenesená",J221,0)</f>
        <v>0</v>
      </c>
      <c r="BH221" s="197">
        <f>IF(N221="sníž. přenesená",J221,0)</f>
        <v>0</v>
      </c>
      <c r="BI221" s="197">
        <f>IF(N221="nulová",J221,0)</f>
        <v>0</v>
      </c>
      <c r="BJ221" s="22" t="s">
        <v>82</v>
      </c>
      <c r="BK221" s="197">
        <f>ROUND(I221*H221,2)</f>
        <v>0</v>
      </c>
      <c r="BL221" s="22" t="s">
        <v>134</v>
      </c>
      <c r="BM221" s="22" t="s">
        <v>341</v>
      </c>
    </row>
    <row r="222" spans="2:65" s="1" customFormat="1" ht="27">
      <c r="B222" s="39"/>
      <c r="C222" s="61"/>
      <c r="D222" s="198" t="s">
        <v>136</v>
      </c>
      <c r="E222" s="61"/>
      <c r="F222" s="199" t="s">
        <v>342</v>
      </c>
      <c r="G222" s="61"/>
      <c r="H222" s="61"/>
      <c r="I222" s="157"/>
      <c r="J222" s="61"/>
      <c r="K222" s="61"/>
      <c r="L222" s="59"/>
      <c r="M222" s="200"/>
      <c r="N222" s="40"/>
      <c r="O222" s="40"/>
      <c r="P222" s="40"/>
      <c r="Q222" s="40"/>
      <c r="R222" s="40"/>
      <c r="S222" s="40"/>
      <c r="T222" s="76"/>
      <c r="AT222" s="22" t="s">
        <v>136</v>
      </c>
      <c r="AU222" s="22" t="s">
        <v>84</v>
      </c>
    </row>
    <row r="223" spans="2:65" s="1" customFormat="1" ht="94.5">
      <c r="B223" s="39"/>
      <c r="C223" s="61"/>
      <c r="D223" s="198" t="s">
        <v>138</v>
      </c>
      <c r="E223" s="61"/>
      <c r="F223" s="201" t="s">
        <v>343</v>
      </c>
      <c r="G223" s="61"/>
      <c r="H223" s="61"/>
      <c r="I223" s="157"/>
      <c r="J223" s="61"/>
      <c r="K223" s="61"/>
      <c r="L223" s="59"/>
      <c r="M223" s="200"/>
      <c r="N223" s="40"/>
      <c r="O223" s="40"/>
      <c r="P223" s="40"/>
      <c r="Q223" s="40"/>
      <c r="R223" s="40"/>
      <c r="S223" s="40"/>
      <c r="T223" s="76"/>
      <c r="AT223" s="22" t="s">
        <v>138</v>
      </c>
      <c r="AU223" s="22" t="s">
        <v>84</v>
      </c>
    </row>
    <row r="224" spans="2:65" s="11" customFormat="1" ht="13.5">
      <c r="B224" s="202"/>
      <c r="C224" s="203"/>
      <c r="D224" s="198" t="s">
        <v>140</v>
      </c>
      <c r="E224" s="204" t="s">
        <v>30</v>
      </c>
      <c r="F224" s="205" t="s">
        <v>344</v>
      </c>
      <c r="G224" s="203"/>
      <c r="H224" s="206">
        <v>400</v>
      </c>
      <c r="I224" s="207"/>
      <c r="J224" s="203"/>
      <c r="K224" s="203"/>
      <c r="L224" s="208"/>
      <c r="M224" s="209"/>
      <c r="N224" s="210"/>
      <c r="O224" s="210"/>
      <c r="P224" s="210"/>
      <c r="Q224" s="210"/>
      <c r="R224" s="210"/>
      <c r="S224" s="210"/>
      <c r="T224" s="211"/>
      <c r="AT224" s="212" t="s">
        <v>140</v>
      </c>
      <c r="AU224" s="212" t="s">
        <v>84</v>
      </c>
      <c r="AV224" s="11" t="s">
        <v>84</v>
      </c>
      <c r="AW224" s="11" t="s">
        <v>37</v>
      </c>
      <c r="AX224" s="11" t="s">
        <v>82</v>
      </c>
      <c r="AY224" s="212" t="s">
        <v>127</v>
      </c>
    </row>
    <row r="225" spans="2:65" s="1" customFormat="1" ht="16.5" customHeight="1">
      <c r="B225" s="39"/>
      <c r="C225" s="186" t="s">
        <v>345</v>
      </c>
      <c r="D225" s="186" t="s">
        <v>129</v>
      </c>
      <c r="E225" s="187" t="s">
        <v>346</v>
      </c>
      <c r="F225" s="188" t="s">
        <v>347</v>
      </c>
      <c r="G225" s="189" t="s">
        <v>236</v>
      </c>
      <c r="H225" s="190">
        <v>422</v>
      </c>
      <c r="I225" s="191"/>
      <c r="J225" s="192">
        <f>ROUND(I225*H225,2)</f>
        <v>0</v>
      </c>
      <c r="K225" s="188" t="s">
        <v>133</v>
      </c>
      <c r="L225" s="59"/>
      <c r="M225" s="193" t="s">
        <v>30</v>
      </c>
      <c r="N225" s="194" t="s">
        <v>45</v>
      </c>
      <c r="O225" s="40"/>
      <c r="P225" s="195">
        <f>O225*H225</f>
        <v>0</v>
      </c>
      <c r="Q225" s="195">
        <v>0</v>
      </c>
      <c r="R225" s="195">
        <f>Q225*H225</f>
        <v>0</v>
      </c>
      <c r="S225" s="195">
        <v>0</v>
      </c>
      <c r="T225" s="196">
        <f>S225*H225</f>
        <v>0</v>
      </c>
      <c r="AR225" s="22" t="s">
        <v>134</v>
      </c>
      <c r="AT225" s="22" t="s">
        <v>129</v>
      </c>
      <c r="AU225" s="22" t="s">
        <v>84</v>
      </c>
      <c r="AY225" s="22" t="s">
        <v>127</v>
      </c>
      <c r="BE225" s="197">
        <f>IF(N225="základní",J225,0)</f>
        <v>0</v>
      </c>
      <c r="BF225" s="197">
        <f>IF(N225="snížená",J225,0)</f>
        <v>0</v>
      </c>
      <c r="BG225" s="197">
        <f>IF(N225="zákl. přenesená",J225,0)</f>
        <v>0</v>
      </c>
      <c r="BH225" s="197">
        <f>IF(N225="sníž. přenesená",J225,0)</f>
        <v>0</v>
      </c>
      <c r="BI225" s="197">
        <f>IF(N225="nulová",J225,0)</f>
        <v>0</v>
      </c>
      <c r="BJ225" s="22" t="s">
        <v>82</v>
      </c>
      <c r="BK225" s="197">
        <f>ROUND(I225*H225,2)</f>
        <v>0</v>
      </c>
      <c r="BL225" s="22" t="s">
        <v>134</v>
      </c>
      <c r="BM225" s="22" t="s">
        <v>348</v>
      </c>
    </row>
    <row r="226" spans="2:65" s="1" customFormat="1" ht="13.5">
      <c r="B226" s="39"/>
      <c r="C226" s="61"/>
      <c r="D226" s="198" t="s">
        <v>136</v>
      </c>
      <c r="E226" s="61"/>
      <c r="F226" s="199" t="s">
        <v>349</v>
      </c>
      <c r="G226" s="61"/>
      <c r="H226" s="61"/>
      <c r="I226" s="157"/>
      <c r="J226" s="61"/>
      <c r="K226" s="61"/>
      <c r="L226" s="59"/>
      <c r="M226" s="200"/>
      <c r="N226" s="40"/>
      <c r="O226" s="40"/>
      <c r="P226" s="40"/>
      <c r="Q226" s="40"/>
      <c r="R226" s="40"/>
      <c r="S226" s="40"/>
      <c r="T226" s="76"/>
      <c r="AT226" s="22" t="s">
        <v>136</v>
      </c>
      <c r="AU226" s="22" t="s">
        <v>84</v>
      </c>
    </row>
    <row r="227" spans="2:65" s="1" customFormat="1" ht="40.5">
      <c r="B227" s="39"/>
      <c r="C227" s="61"/>
      <c r="D227" s="198" t="s">
        <v>138</v>
      </c>
      <c r="E227" s="61"/>
      <c r="F227" s="201" t="s">
        <v>350</v>
      </c>
      <c r="G227" s="61"/>
      <c r="H227" s="61"/>
      <c r="I227" s="157"/>
      <c r="J227" s="61"/>
      <c r="K227" s="61"/>
      <c r="L227" s="59"/>
      <c r="M227" s="200"/>
      <c r="N227" s="40"/>
      <c r="O227" s="40"/>
      <c r="P227" s="40"/>
      <c r="Q227" s="40"/>
      <c r="R227" s="40"/>
      <c r="S227" s="40"/>
      <c r="T227" s="76"/>
      <c r="AT227" s="22" t="s">
        <v>138</v>
      </c>
      <c r="AU227" s="22" t="s">
        <v>84</v>
      </c>
    </row>
    <row r="228" spans="2:65" s="11" customFormat="1" ht="13.5">
      <c r="B228" s="202"/>
      <c r="C228" s="203"/>
      <c r="D228" s="198" t="s">
        <v>140</v>
      </c>
      <c r="E228" s="204" t="s">
        <v>30</v>
      </c>
      <c r="F228" s="205" t="s">
        <v>337</v>
      </c>
      <c r="G228" s="203"/>
      <c r="H228" s="206">
        <v>422</v>
      </c>
      <c r="I228" s="207"/>
      <c r="J228" s="203"/>
      <c r="K228" s="203"/>
      <c r="L228" s="208"/>
      <c r="M228" s="209"/>
      <c r="N228" s="210"/>
      <c r="O228" s="210"/>
      <c r="P228" s="210"/>
      <c r="Q228" s="210"/>
      <c r="R228" s="210"/>
      <c r="S228" s="210"/>
      <c r="T228" s="211"/>
      <c r="AT228" s="212" t="s">
        <v>140</v>
      </c>
      <c r="AU228" s="212" t="s">
        <v>84</v>
      </c>
      <c r="AV228" s="11" t="s">
        <v>84</v>
      </c>
      <c r="AW228" s="11" t="s">
        <v>37</v>
      </c>
      <c r="AX228" s="11" t="s">
        <v>82</v>
      </c>
      <c r="AY228" s="212" t="s">
        <v>127</v>
      </c>
    </row>
    <row r="229" spans="2:65" s="1" customFormat="1" ht="16.5" customHeight="1">
      <c r="B229" s="39"/>
      <c r="C229" s="186" t="s">
        <v>351</v>
      </c>
      <c r="D229" s="186" t="s">
        <v>129</v>
      </c>
      <c r="E229" s="187" t="s">
        <v>352</v>
      </c>
      <c r="F229" s="188" t="s">
        <v>353</v>
      </c>
      <c r="G229" s="189" t="s">
        <v>236</v>
      </c>
      <c r="H229" s="190">
        <v>442</v>
      </c>
      <c r="I229" s="191"/>
      <c r="J229" s="192">
        <f>ROUND(I229*H229,2)</f>
        <v>0</v>
      </c>
      <c r="K229" s="188" t="s">
        <v>133</v>
      </c>
      <c r="L229" s="59"/>
      <c r="M229" s="193" t="s">
        <v>30</v>
      </c>
      <c r="N229" s="194" t="s">
        <v>45</v>
      </c>
      <c r="O229" s="40"/>
      <c r="P229" s="195">
        <f>O229*H229</f>
        <v>0</v>
      </c>
      <c r="Q229" s="195">
        <v>0</v>
      </c>
      <c r="R229" s="195">
        <f>Q229*H229</f>
        <v>0</v>
      </c>
      <c r="S229" s="195">
        <v>0</v>
      </c>
      <c r="T229" s="196">
        <f>S229*H229</f>
        <v>0</v>
      </c>
      <c r="AR229" s="22" t="s">
        <v>134</v>
      </c>
      <c r="AT229" s="22" t="s">
        <v>129</v>
      </c>
      <c r="AU229" s="22" t="s">
        <v>84</v>
      </c>
      <c r="AY229" s="22" t="s">
        <v>127</v>
      </c>
      <c r="BE229" s="197">
        <f>IF(N229="základní",J229,0)</f>
        <v>0</v>
      </c>
      <c r="BF229" s="197">
        <f>IF(N229="snížená",J229,0)</f>
        <v>0</v>
      </c>
      <c r="BG229" s="197">
        <f>IF(N229="zákl. přenesená",J229,0)</f>
        <v>0</v>
      </c>
      <c r="BH229" s="197">
        <f>IF(N229="sníž. přenesená",J229,0)</f>
        <v>0</v>
      </c>
      <c r="BI229" s="197">
        <f>IF(N229="nulová",J229,0)</f>
        <v>0</v>
      </c>
      <c r="BJ229" s="22" t="s">
        <v>82</v>
      </c>
      <c r="BK229" s="197">
        <f>ROUND(I229*H229,2)</f>
        <v>0</v>
      </c>
      <c r="BL229" s="22" t="s">
        <v>134</v>
      </c>
      <c r="BM229" s="22" t="s">
        <v>354</v>
      </c>
    </row>
    <row r="230" spans="2:65" s="1" customFormat="1" ht="13.5">
      <c r="B230" s="39"/>
      <c r="C230" s="61"/>
      <c r="D230" s="198" t="s">
        <v>136</v>
      </c>
      <c r="E230" s="61"/>
      <c r="F230" s="199" t="s">
        <v>355</v>
      </c>
      <c r="G230" s="61"/>
      <c r="H230" s="61"/>
      <c r="I230" s="157"/>
      <c r="J230" s="61"/>
      <c r="K230" s="61"/>
      <c r="L230" s="59"/>
      <c r="M230" s="200"/>
      <c r="N230" s="40"/>
      <c r="O230" s="40"/>
      <c r="P230" s="40"/>
      <c r="Q230" s="40"/>
      <c r="R230" s="40"/>
      <c r="S230" s="40"/>
      <c r="T230" s="76"/>
      <c r="AT230" s="22" t="s">
        <v>136</v>
      </c>
      <c r="AU230" s="22" t="s">
        <v>84</v>
      </c>
    </row>
    <row r="231" spans="2:65" s="11" customFormat="1" ht="13.5">
      <c r="B231" s="202"/>
      <c r="C231" s="203"/>
      <c r="D231" s="198" t="s">
        <v>140</v>
      </c>
      <c r="E231" s="204" t="s">
        <v>30</v>
      </c>
      <c r="F231" s="205" t="s">
        <v>356</v>
      </c>
      <c r="G231" s="203"/>
      <c r="H231" s="206">
        <v>442</v>
      </c>
      <c r="I231" s="207"/>
      <c r="J231" s="203"/>
      <c r="K231" s="203"/>
      <c r="L231" s="208"/>
      <c r="M231" s="209"/>
      <c r="N231" s="210"/>
      <c r="O231" s="210"/>
      <c r="P231" s="210"/>
      <c r="Q231" s="210"/>
      <c r="R231" s="210"/>
      <c r="S231" s="210"/>
      <c r="T231" s="211"/>
      <c r="AT231" s="212" t="s">
        <v>140</v>
      </c>
      <c r="AU231" s="212" t="s">
        <v>84</v>
      </c>
      <c r="AV231" s="11" t="s">
        <v>84</v>
      </c>
      <c r="AW231" s="11" t="s">
        <v>37</v>
      </c>
      <c r="AX231" s="11" t="s">
        <v>82</v>
      </c>
      <c r="AY231" s="212" t="s">
        <v>127</v>
      </c>
    </row>
    <row r="232" spans="2:65" s="1" customFormat="1" ht="25.5" customHeight="1">
      <c r="B232" s="39"/>
      <c r="C232" s="186" t="s">
        <v>357</v>
      </c>
      <c r="D232" s="186" t="s">
        <v>129</v>
      </c>
      <c r="E232" s="187" t="s">
        <v>358</v>
      </c>
      <c r="F232" s="188" t="s">
        <v>359</v>
      </c>
      <c r="G232" s="189" t="s">
        <v>236</v>
      </c>
      <c r="H232" s="190">
        <v>442</v>
      </c>
      <c r="I232" s="191"/>
      <c r="J232" s="192">
        <f>ROUND(I232*H232,2)</f>
        <v>0</v>
      </c>
      <c r="K232" s="188" t="s">
        <v>133</v>
      </c>
      <c r="L232" s="59"/>
      <c r="M232" s="193" t="s">
        <v>30</v>
      </c>
      <c r="N232" s="194" t="s">
        <v>45</v>
      </c>
      <c r="O232" s="40"/>
      <c r="P232" s="195">
        <f>O232*H232</f>
        <v>0</v>
      </c>
      <c r="Q232" s="195">
        <v>0</v>
      </c>
      <c r="R232" s="195">
        <f>Q232*H232</f>
        <v>0</v>
      </c>
      <c r="S232" s="195">
        <v>0</v>
      </c>
      <c r="T232" s="196">
        <f>S232*H232</f>
        <v>0</v>
      </c>
      <c r="AR232" s="22" t="s">
        <v>134</v>
      </c>
      <c r="AT232" s="22" t="s">
        <v>129</v>
      </c>
      <c r="AU232" s="22" t="s">
        <v>84</v>
      </c>
      <c r="AY232" s="22" t="s">
        <v>127</v>
      </c>
      <c r="BE232" s="197">
        <f>IF(N232="základní",J232,0)</f>
        <v>0</v>
      </c>
      <c r="BF232" s="197">
        <f>IF(N232="snížená",J232,0)</f>
        <v>0</v>
      </c>
      <c r="BG232" s="197">
        <f>IF(N232="zákl. přenesená",J232,0)</f>
        <v>0</v>
      </c>
      <c r="BH232" s="197">
        <f>IF(N232="sníž. přenesená",J232,0)</f>
        <v>0</v>
      </c>
      <c r="BI232" s="197">
        <f>IF(N232="nulová",J232,0)</f>
        <v>0</v>
      </c>
      <c r="BJ232" s="22" t="s">
        <v>82</v>
      </c>
      <c r="BK232" s="197">
        <f>ROUND(I232*H232,2)</f>
        <v>0</v>
      </c>
      <c r="BL232" s="22" t="s">
        <v>134</v>
      </c>
      <c r="BM232" s="22" t="s">
        <v>360</v>
      </c>
    </row>
    <row r="233" spans="2:65" s="1" customFormat="1" ht="27">
      <c r="B233" s="39"/>
      <c r="C233" s="61"/>
      <c r="D233" s="198" t="s">
        <v>136</v>
      </c>
      <c r="E233" s="61"/>
      <c r="F233" s="199" t="s">
        <v>361</v>
      </c>
      <c r="G233" s="61"/>
      <c r="H233" s="61"/>
      <c r="I233" s="157"/>
      <c r="J233" s="61"/>
      <c r="K233" s="61"/>
      <c r="L233" s="59"/>
      <c r="M233" s="200"/>
      <c r="N233" s="40"/>
      <c r="O233" s="40"/>
      <c r="P233" s="40"/>
      <c r="Q233" s="40"/>
      <c r="R233" s="40"/>
      <c r="S233" s="40"/>
      <c r="T233" s="76"/>
      <c r="AT233" s="22" t="s">
        <v>136</v>
      </c>
      <c r="AU233" s="22" t="s">
        <v>84</v>
      </c>
    </row>
    <row r="234" spans="2:65" s="1" customFormat="1" ht="27">
      <c r="B234" s="39"/>
      <c r="C234" s="61"/>
      <c r="D234" s="198" t="s">
        <v>138</v>
      </c>
      <c r="E234" s="61"/>
      <c r="F234" s="201" t="s">
        <v>362</v>
      </c>
      <c r="G234" s="61"/>
      <c r="H234" s="61"/>
      <c r="I234" s="157"/>
      <c r="J234" s="61"/>
      <c r="K234" s="61"/>
      <c r="L234" s="59"/>
      <c r="M234" s="200"/>
      <c r="N234" s="40"/>
      <c r="O234" s="40"/>
      <c r="P234" s="40"/>
      <c r="Q234" s="40"/>
      <c r="R234" s="40"/>
      <c r="S234" s="40"/>
      <c r="T234" s="76"/>
      <c r="AT234" s="22" t="s">
        <v>138</v>
      </c>
      <c r="AU234" s="22" t="s">
        <v>84</v>
      </c>
    </row>
    <row r="235" spans="2:65" s="11" customFormat="1" ht="13.5">
      <c r="B235" s="202"/>
      <c r="C235" s="203"/>
      <c r="D235" s="198" t="s">
        <v>140</v>
      </c>
      <c r="E235" s="204" t="s">
        <v>30</v>
      </c>
      <c r="F235" s="205" t="s">
        <v>356</v>
      </c>
      <c r="G235" s="203"/>
      <c r="H235" s="206">
        <v>442</v>
      </c>
      <c r="I235" s="207"/>
      <c r="J235" s="203"/>
      <c r="K235" s="203"/>
      <c r="L235" s="208"/>
      <c r="M235" s="209"/>
      <c r="N235" s="210"/>
      <c r="O235" s="210"/>
      <c r="P235" s="210"/>
      <c r="Q235" s="210"/>
      <c r="R235" s="210"/>
      <c r="S235" s="210"/>
      <c r="T235" s="211"/>
      <c r="AT235" s="212" t="s">
        <v>140</v>
      </c>
      <c r="AU235" s="212" t="s">
        <v>84</v>
      </c>
      <c r="AV235" s="11" t="s">
        <v>84</v>
      </c>
      <c r="AW235" s="11" t="s">
        <v>37</v>
      </c>
      <c r="AX235" s="11" t="s">
        <v>82</v>
      </c>
      <c r="AY235" s="212" t="s">
        <v>127</v>
      </c>
    </row>
    <row r="236" spans="2:65" s="1" customFormat="1" ht="25.5" customHeight="1">
      <c r="B236" s="39"/>
      <c r="C236" s="186" t="s">
        <v>363</v>
      </c>
      <c r="D236" s="186" t="s">
        <v>129</v>
      </c>
      <c r="E236" s="187" t="s">
        <v>364</v>
      </c>
      <c r="F236" s="188" t="s">
        <v>365</v>
      </c>
      <c r="G236" s="189" t="s">
        <v>236</v>
      </c>
      <c r="H236" s="190">
        <v>7</v>
      </c>
      <c r="I236" s="191"/>
      <c r="J236" s="192">
        <f>ROUND(I236*H236,2)</f>
        <v>0</v>
      </c>
      <c r="K236" s="188" t="s">
        <v>133</v>
      </c>
      <c r="L236" s="59"/>
      <c r="M236" s="193" t="s">
        <v>30</v>
      </c>
      <c r="N236" s="194" t="s">
        <v>45</v>
      </c>
      <c r="O236" s="40"/>
      <c r="P236" s="195">
        <f>O236*H236</f>
        <v>0</v>
      </c>
      <c r="Q236" s="195">
        <v>8.4250000000000005E-2</v>
      </c>
      <c r="R236" s="195">
        <f>Q236*H236</f>
        <v>0.58975</v>
      </c>
      <c r="S236" s="195">
        <v>0</v>
      </c>
      <c r="T236" s="196">
        <f>S236*H236</f>
        <v>0</v>
      </c>
      <c r="AR236" s="22" t="s">
        <v>134</v>
      </c>
      <c r="AT236" s="22" t="s">
        <v>129</v>
      </c>
      <c r="AU236" s="22" t="s">
        <v>84</v>
      </c>
      <c r="AY236" s="22" t="s">
        <v>127</v>
      </c>
      <c r="BE236" s="197">
        <f>IF(N236="základní",J236,0)</f>
        <v>0</v>
      </c>
      <c r="BF236" s="197">
        <f>IF(N236="snížená",J236,0)</f>
        <v>0</v>
      </c>
      <c r="BG236" s="197">
        <f>IF(N236="zákl. přenesená",J236,0)</f>
        <v>0</v>
      </c>
      <c r="BH236" s="197">
        <f>IF(N236="sníž. přenesená",J236,0)</f>
        <v>0</v>
      </c>
      <c r="BI236" s="197">
        <f>IF(N236="nulová",J236,0)</f>
        <v>0</v>
      </c>
      <c r="BJ236" s="22" t="s">
        <v>82</v>
      </c>
      <c r="BK236" s="197">
        <f>ROUND(I236*H236,2)</f>
        <v>0</v>
      </c>
      <c r="BL236" s="22" t="s">
        <v>134</v>
      </c>
      <c r="BM236" s="22" t="s">
        <v>366</v>
      </c>
    </row>
    <row r="237" spans="2:65" s="1" customFormat="1" ht="40.5">
      <c r="B237" s="39"/>
      <c r="C237" s="61"/>
      <c r="D237" s="198" t="s">
        <v>136</v>
      </c>
      <c r="E237" s="61"/>
      <c r="F237" s="199" t="s">
        <v>367</v>
      </c>
      <c r="G237" s="61"/>
      <c r="H237" s="61"/>
      <c r="I237" s="157"/>
      <c r="J237" s="61"/>
      <c r="K237" s="61"/>
      <c r="L237" s="59"/>
      <c r="M237" s="200"/>
      <c r="N237" s="40"/>
      <c r="O237" s="40"/>
      <c r="P237" s="40"/>
      <c r="Q237" s="40"/>
      <c r="R237" s="40"/>
      <c r="S237" s="40"/>
      <c r="T237" s="76"/>
      <c r="AT237" s="22" t="s">
        <v>136</v>
      </c>
      <c r="AU237" s="22" t="s">
        <v>84</v>
      </c>
    </row>
    <row r="238" spans="2:65" s="1" customFormat="1" ht="121.5">
      <c r="B238" s="39"/>
      <c r="C238" s="61"/>
      <c r="D238" s="198" t="s">
        <v>138</v>
      </c>
      <c r="E238" s="61"/>
      <c r="F238" s="201" t="s">
        <v>368</v>
      </c>
      <c r="G238" s="61"/>
      <c r="H238" s="61"/>
      <c r="I238" s="157"/>
      <c r="J238" s="61"/>
      <c r="K238" s="61"/>
      <c r="L238" s="59"/>
      <c r="M238" s="200"/>
      <c r="N238" s="40"/>
      <c r="O238" s="40"/>
      <c r="P238" s="40"/>
      <c r="Q238" s="40"/>
      <c r="R238" s="40"/>
      <c r="S238" s="40"/>
      <c r="T238" s="76"/>
      <c r="AT238" s="22" t="s">
        <v>138</v>
      </c>
      <c r="AU238" s="22" t="s">
        <v>84</v>
      </c>
    </row>
    <row r="239" spans="2:65" s="11" customFormat="1" ht="13.5">
      <c r="B239" s="202"/>
      <c r="C239" s="203"/>
      <c r="D239" s="198" t="s">
        <v>140</v>
      </c>
      <c r="E239" s="204" t="s">
        <v>30</v>
      </c>
      <c r="F239" s="205" t="s">
        <v>176</v>
      </c>
      <c r="G239" s="203"/>
      <c r="H239" s="206">
        <v>7</v>
      </c>
      <c r="I239" s="207"/>
      <c r="J239" s="203"/>
      <c r="K239" s="203"/>
      <c r="L239" s="208"/>
      <c r="M239" s="209"/>
      <c r="N239" s="210"/>
      <c r="O239" s="210"/>
      <c r="P239" s="210"/>
      <c r="Q239" s="210"/>
      <c r="R239" s="210"/>
      <c r="S239" s="210"/>
      <c r="T239" s="211"/>
      <c r="AT239" s="212" t="s">
        <v>140</v>
      </c>
      <c r="AU239" s="212" t="s">
        <v>84</v>
      </c>
      <c r="AV239" s="11" t="s">
        <v>84</v>
      </c>
      <c r="AW239" s="11" t="s">
        <v>37</v>
      </c>
      <c r="AX239" s="11" t="s">
        <v>82</v>
      </c>
      <c r="AY239" s="212" t="s">
        <v>127</v>
      </c>
    </row>
    <row r="240" spans="2:65" s="1" customFormat="1" ht="16.5" customHeight="1">
      <c r="B240" s="39"/>
      <c r="C240" s="224" t="s">
        <v>369</v>
      </c>
      <c r="D240" s="224" t="s">
        <v>228</v>
      </c>
      <c r="E240" s="225" t="s">
        <v>370</v>
      </c>
      <c r="F240" s="226" t="s">
        <v>371</v>
      </c>
      <c r="G240" s="227" t="s">
        <v>236</v>
      </c>
      <c r="H240" s="228">
        <v>7.21</v>
      </c>
      <c r="I240" s="229"/>
      <c r="J240" s="230">
        <f>ROUND(I240*H240,2)</f>
        <v>0</v>
      </c>
      <c r="K240" s="226" t="s">
        <v>133</v>
      </c>
      <c r="L240" s="231"/>
      <c r="M240" s="232" t="s">
        <v>30</v>
      </c>
      <c r="N240" s="233" t="s">
        <v>45</v>
      </c>
      <c r="O240" s="40"/>
      <c r="P240" s="195">
        <f>O240*H240</f>
        <v>0</v>
      </c>
      <c r="Q240" s="195">
        <v>0.13100000000000001</v>
      </c>
      <c r="R240" s="195">
        <f>Q240*H240</f>
        <v>0.94451000000000007</v>
      </c>
      <c r="S240" s="195">
        <v>0</v>
      </c>
      <c r="T240" s="196">
        <f>S240*H240</f>
        <v>0</v>
      </c>
      <c r="AR240" s="22" t="s">
        <v>182</v>
      </c>
      <c r="AT240" s="22" t="s">
        <v>228</v>
      </c>
      <c r="AU240" s="22" t="s">
        <v>84</v>
      </c>
      <c r="AY240" s="22" t="s">
        <v>127</v>
      </c>
      <c r="BE240" s="197">
        <f>IF(N240="základní",J240,0)</f>
        <v>0</v>
      </c>
      <c r="BF240" s="197">
        <f>IF(N240="snížená",J240,0)</f>
        <v>0</v>
      </c>
      <c r="BG240" s="197">
        <f>IF(N240="zákl. přenesená",J240,0)</f>
        <v>0</v>
      </c>
      <c r="BH240" s="197">
        <f>IF(N240="sníž. přenesená",J240,0)</f>
        <v>0</v>
      </c>
      <c r="BI240" s="197">
        <f>IF(N240="nulová",J240,0)</f>
        <v>0</v>
      </c>
      <c r="BJ240" s="22" t="s">
        <v>82</v>
      </c>
      <c r="BK240" s="197">
        <f>ROUND(I240*H240,2)</f>
        <v>0</v>
      </c>
      <c r="BL240" s="22" t="s">
        <v>134</v>
      </c>
      <c r="BM240" s="22" t="s">
        <v>372</v>
      </c>
    </row>
    <row r="241" spans="2:65" s="1" customFormat="1" ht="13.5">
      <c r="B241" s="39"/>
      <c r="C241" s="61"/>
      <c r="D241" s="198" t="s">
        <v>136</v>
      </c>
      <c r="E241" s="61"/>
      <c r="F241" s="199" t="s">
        <v>373</v>
      </c>
      <c r="G241" s="61"/>
      <c r="H241" s="61"/>
      <c r="I241" s="157"/>
      <c r="J241" s="61"/>
      <c r="K241" s="61"/>
      <c r="L241" s="59"/>
      <c r="M241" s="200"/>
      <c r="N241" s="40"/>
      <c r="O241" s="40"/>
      <c r="P241" s="40"/>
      <c r="Q241" s="40"/>
      <c r="R241" s="40"/>
      <c r="S241" s="40"/>
      <c r="T241" s="76"/>
      <c r="AT241" s="22" t="s">
        <v>136</v>
      </c>
      <c r="AU241" s="22" t="s">
        <v>84</v>
      </c>
    </row>
    <row r="242" spans="2:65" s="11" customFormat="1" ht="13.5">
      <c r="B242" s="202"/>
      <c r="C242" s="203"/>
      <c r="D242" s="198" t="s">
        <v>140</v>
      </c>
      <c r="E242" s="204" t="s">
        <v>30</v>
      </c>
      <c r="F242" s="205" t="s">
        <v>176</v>
      </c>
      <c r="G242" s="203"/>
      <c r="H242" s="206">
        <v>7</v>
      </c>
      <c r="I242" s="207"/>
      <c r="J242" s="203"/>
      <c r="K242" s="203"/>
      <c r="L242" s="208"/>
      <c r="M242" s="209"/>
      <c r="N242" s="210"/>
      <c r="O242" s="210"/>
      <c r="P242" s="210"/>
      <c r="Q242" s="210"/>
      <c r="R242" s="210"/>
      <c r="S242" s="210"/>
      <c r="T242" s="211"/>
      <c r="AT242" s="212" t="s">
        <v>140</v>
      </c>
      <c r="AU242" s="212" t="s">
        <v>84</v>
      </c>
      <c r="AV242" s="11" t="s">
        <v>84</v>
      </c>
      <c r="AW242" s="11" t="s">
        <v>37</v>
      </c>
      <c r="AX242" s="11" t="s">
        <v>82</v>
      </c>
      <c r="AY242" s="212" t="s">
        <v>127</v>
      </c>
    </row>
    <row r="243" spans="2:65" s="11" customFormat="1" ht="13.5">
      <c r="B243" s="202"/>
      <c r="C243" s="203"/>
      <c r="D243" s="198" t="s">
        <v>140</v>
      </c>
      <c r="E243" s="203"/>
      <c r="F243" s="205" t="s">
        <v>374</v>
      </c>
      <c r="G243" s="203"/>
      <c r="H243" s="206">
        <v>7.21</v>
      </c>
      <c r="I243" s="207"/>
      <c r="J243" s="203"/>
      <c r="K243" s="203"/>
      <c r="L243" s="208"/>
      <c r="M243" s="209"/>
      <c r="N243" s="210"/>
      <c r="O243" s="210"/>
      <c r="P243" s="210"/>
      <c r="Q243" s="210"/>
      <c r="R243" s="210"/>
      <c r="S243" s="210"/>
      <c r="T243" s="211"/>
      <c r="AT243" s="212" t="s">
        <v>140</v>
      </c>
      <c r="AU243" s="212" t="s">
        <v>84</v>
      </c>
      <c r="AV243" s="11" t="s">
        <v>84</v>
      </c>
      <c r="AW243" s="11" t="s">
        <v>6</v>
      </c>
      <c r="AX243" s="11" t="s">
        <v>82</v>
      </c>
      <c r="AY243" s="212" t="s">
        <v>127</v>
      </c>
    </row>
    <row r="244" spans="2:65" s="1" customFormat="1" ht="25.5" customHeight="1">
      <c r="B244" s="39"/>
      <c r="C244" s="186" t="s">
        <v>375</v>
      </c>
      <c r="D244" s="186" t="s">
        <v>129</v>
      </c>
      <c r="E244" s="187" t="s">
        <v>376</v>
      </c>
      <c r="F244" s="188" t="s">
        <v>377</v>
      </c>
      <c r="G244" s="189" t="s">
        <v>236</v>
      </c>
      <c r="H244" s="190">
        <v>241</v>
      </c>
      <c r="I244" s="191"/>
      <c r="J244" s="192">
        <f>ROUND(I244*H244,2)</f>
        <v>0</v>
      </c>
      <c r="K244" s="188" t="s">
        <v>133</v>
      </c>
      <c r="L244" s="59"/>
      <c r="M244" s="193" t="s">
        <v>30</v>
      </c>
      <c r="N244" s="194" t="s">
        <v>45</v>
      </c>
      <c r="O244" s="40"/>
      <c r="P244" s="195">
        <f>O244*H244</f>
        <v>0</v>
      </c>
      <c r="Q244" s="195">
        <v>8.4250000000000005E-2</v>
      </c>
      <c r="R244" s="195">
        <f>Q244*H244</f>
        <v>20.30425</v>
      </c>
      <c r="S244" s="195">
        <v>0</v>
      </c>
      <c r="T244" s="196">
        <f>S244*H244</f>
        <v>0</v>
      </c>
      <c r="AR244" s="22" t="s">
        <v>134</v>
      </c>
      <c r="AT244" s="22" t="s">
        <v>129</v>
      </c>
      <c r="AU244" s="22" t="s">
        <v>84</v>
      </c>
      <c r="AY244" s="22" t="s">
        <v>127</v>
      </c>
      <c r="BE244" s="197">
        <f>IF(N244="základní",J244,0)</f>
        <v>0</v>
      </c>
      <c r="BF244" s="197">
        <f>IF(N244="snížená",J244,0)</f>
        <v>0</v>
      </c>
      <c r="BG244" s="197">
        <f>IF(N244="zákl. přenesená",J244,0)</f>
        <v>0</v>
      </c>
      <c r="BH244" s="197">
        <f>IF(N244="sníž. přenesená",J244,0)</f>
        <v>0</v>
      </c>
      <c r="BI244" s="197">
        <f>IF(N244="nulová",J244,0)</f>
        <v>0</v>
      </c>
      <c r="BJ244" s="22" t="s">
        <v>82</v>
      </c>
      <c r="BK244" s="197">
        <f>ROUND(I244*H244,2)</f>
        <v>0</v>
      </c>
      <c r="BL244" s="22" t="s">
        <v>134</v>
      </c>
      <c r="BM244" s="22" t="s">
        <v>378</v>
      </c>
    </row>
    <row r="245" spans="2:65" s="1" customFormat="1" ht="40.5">
      <c r="B245" s="39"/>
      <c r="C245" s="61"/>
      <c r="D245" s="198" t="s">
        <v>136</v>
      </c>
      <c r="E245" s="61"/>
      <c r="F245" s="199" t="s">
        <v>379</v>
      </c>
      <c r="G245" s="61"/>
      <c r="H245" s="61"/>
      <c r="I245" s="157"/>
      <c r="J245" s="61"/>
      <c r="K245" s="61"/>
      <c r="L245" s="59"/>
      <c r="M245" s="200"/>
      <c r="N245" s="40"/>
      <c r="O245" s="40"/>
      <c r="P245" s="40"/>
      <c r="Q245" s="40"/>
      <c r="R245" s="40"/>
      <c r="S245" s="40"/>
      <c r="T245" s="76"/>
      <c r="AT245" s="22" t="s">
        <v>136</v>
      </c>
      <c r="AU245" s="22" t="s">
        <v>84</v>
      </c>
    </row>
    <row r="246" spans="2:65" s="1" customFormat="1" ht="121.5">
      <c r="B246" s="39"/>
      <c r="C246" s="61"/>
      <c r="D246" s="198" t="s">
        <v>138</v>
      </c>
      <c r="E246" s="61"/>
      <c r="F246" s="201" t="s">
        <v>368</v>
      </c>
      <c r="G246" s="61"/>
      <c r="H246" s="61"/>
      <c r="I246" s="157"/>
      <c r="J246" s="61"/>
      <c r="K246" s="61"/>
      <c r="L246" s="59"/>
      <c r="M246" s="200"/>
      <c r="N246" s="40"/>
      <c r="O246" s="40"/>
      <c r="P246" s="40"/>
      <c r="Q246" s="40"/>
      <c r="R246" s="40"/>
      <c r="S246" s="40"/>
      <c r="T246" s="76"/>
      <c r="AT246" s="22" t="s">
        <v>138</v>
      </c>
      <c r="AU246" s="22" t="s">
        <v>84</v>
      </c>
    </row>
    <row r="247" spans="2:65" s="11" customFormat="1" ht="13.5">
      <c r="B247" s="202"/>
      <c r="C247" s="203"/>
      <c r="D247" s="198" t="s">
        <v>140</v>
      </c>
      <c r="E247" s="204" t="s">
        <v>30</v>
      </c>
      <c r="F247" s="205" t="s">
        <v>380</v>
      </c>
      <c r="G247" s="203"/>
      <c r="H247" s="206">
        <v>241</v>
      </c>
      <c r="I247" s="207"/>
      <c r="J247" s="203"/>
      <c r="K247" s="203"/>
      <c r="L247" s="208"/>
      <c r="M247" s="209"/>
      <c r="N247" s="210"/>
      <c r="O247" s="210"/>
      <c r="P247" s="210"/>
      <c r="Q247" s="210"/>
      <c r="R247" s="210"/>
      <c r="S247" s="210"/>
      <c r="T247" s="211"/>
      <c r="AT247" s="212" t="s">
        <v>140</v>
      </c>
      <c r="AU247" s="212" t="s">
        <v>84</v>
      </c>
      <c r="AV247" s="11" t="s">
        <v>84</v>
      </c>
      <c r="AW247" s="11" t="s">
        <v>37</v>
      </c>
      <c r="AX247" s="11" t="s">
        <v>82</v>
      </c>
      <c r="AY247" s="212" t="s">
        <v>127</v>
      </c>
    </row>
    <row r="248" spans="2:65" s="1" customFormat="1" ht="16.5" customHeight="1">
      <c r="B248" s="39"/>
      <c r="C248" s="224" t="s">
        <v>381</v>
      </c>
      <c r="D248" s="224" t="s">
        <v>228</v>
      </c>
      <c r="E248" s="225" t="s">
        <v>382</v>
      </c>
      <c r="F248" s="226" t="s">
        <v>383</v>
      </c>
      <c r="G248" s="227" t="s">
        <v>236</v>
      </c>
      <c r="H248" s="228">
        <v>245.82</v>
      </c>
      <c r="I248" s="229"/>
      <c r="J248" s="230">
        <f>ROUND(I248*H248,2)</f>
        <v>0</v>
      </c>
      <c r="K248" s="226" t="s">
        <v>133</v>
      </c>
      <c r="L248" s="231"/>
      <c r="M248" s="232" t="s">
        <v>30</v>
      </c>
      <c r="N248" s="233" t="s">
        <v>45</v>
      </c>
      <c r="O248" s="40"/>
      <c r="P248" s="195">
        <f>O248*H248</f>
        <v>0</v>
      </c>
      <c r="Q248" s="195">
        <v>0.13100000000000001</v>
      </c>
      <c r="R248" s="195">
        <f>Q248*H248</f>
        <v>32.202420000000004</v>
      </c>
      <c r="S248" s="195">
        <v>0</v>
      </c>
      <c r="T248" s="196">
        <f>S248*H248</f>
        <v>0</v>
      </c>
      <c r="AR248" s="22" t="s">
        <v>182</v>
      </c>
      <c r="AT248" s="22" t="s">
        <v>228</v>
      </c>
      <c r="AU248" s="22" t="s">
        <v>84</v>
      </c>
      <c r="AY248" s="22" t="s">
        <v>127</v>
      </c>
      <c r="BE248" s="197">
        <f>IF(N248="základní",J248,0)</f>
        <v>0</v>
      </c>
      <c r="BF248" s="197">
        <f>IF(N248="snížená",J248,0)</f>
        <v>0</v>
      </c>
      <c r="BG248" s="197">
        <f>IF(N248="zákl. přenesená",J248,0)</f>
        <v>0</v>
      </c>
      <c r="BH248" s="197">
        <f>IF(N248="sníž. přenesená",J248,0)</f>
        <v>0</v>
      </c>
      <c r="BI248" s="197">
        <f>IF(N248="nulová",J248,0)</f>
        <v>0</v>
      </c>
      <c r="BJ248" s="22" t="s">
        <v>82</v>
      </c>
      <c r="BK248" s="197">
        <f>ROUND(I248*H248,2)</f>
        <v>0</v>
      </c>
      <c r="BL248" s="22" t="s">
        <v>134</v>
      </c>
      <c r="BM248" s="22" t="s">
        <v>384</v>
      </c>
    </row>
    <row r="249" spans="2:65" s="1" customFormat="1" ht="13.5">
      <c r="B249" s="39"/>
      <c r="C249" s="61"/>
      <c r="D249" s="198" t="s">
        <v>136</v>
      </c>
      <c r="E249" s="61"/>
      <c r="F249" s="199" t="s">
        <v>383</v>
      </c>
      <c r="G249" s="61"/>
      <c r="H249" s="61"/>
      <c r="I249" s="157"/>
      <c r="J249" s="61"/>
      <c r="K249" s="61"/>
      <c r="L249" s="59"/>
      <c r="M249" s="200"/>
      <c r="N249" s="40"/>
      <c r="O249" s="40"/>
      <c r="P249" s="40"/>
      <c r="Q249" s="40"/>
      <c r="R249" s="40"/>
      <c r="S249" s="40"/>
      <c r="T249" s="76"/>
      <c r="AT249" s="22" t="s">
        <v>136</v>
      </c>
      <c r="AU249" s="22" t="s">
        <v>84</v>
      </c>
    </row>
    <row r="250" spans="2:65" s="11" customFormat="1" ht="13.5">
      <c r="B250" s="202"/>
      <c r="C250" s="203"/>
      <c r="D250" s="198" t="s">
        <v>140</v>
      </c>
      <c r="E250" s="204" t="s">
        <v>30</v>
      </c>
      <c r="F250" s="205" t="s">
        <v>380</v>
      </c>
      <c r="G250" s="203"/>
      <c r="H250" s="206">
        <v>241</v>
      </c>
      <c r="I250" s="207"/>
      <c r="J250" s="203"/>
      <c r="K250" s="203"/>
      <c r="L250" s="208"/>
      <c r="M250" s="209"/>
      <c r="N250" s="210"/>
      <c r="O250" s="210"/>
      <c r="P250" s="210"/>
      <c r="Q250" s="210"/>
      <c r="R250" s="210"/>
      <c r="S250" s="210"/>
      <c r="T250" s="211"/>
      <c r="AT250" s="212" t="s">
        <v>140</v>
      </c>
      <c r="AU250" s="212" t="s">
        <v>84</v>
      </c>
      <c r="AV250" s="11" t="s">
        <v>84</v>
      </c>
      <c r="AW250" s="11" t="s">
        <v>37</v>
      </c>
      <c r="AX250" s="11" t="s">
        <v>82</v>
      </c>
      <c r="AY250" s="212" t="s">
        <v>127</v>
      </c>
    </row>
    <row r="251" spans="2:65" s="11" customFormat="1" ht="13.5">
      <c r="B251" s="202"/>
      <c r="C251" s="203"/>
      <c r="D251" s="198" t="s">
        <v>140</v>
      </c>
      <c r="E251" s="203"/>
      <c r="F251" s="205" t="s">
        <v>385</v>
      </c>
      <c r="G251" s="203"/>
      <c r="H251" s="206">
        <v>245.82</v>
      </c>
      <c r="I251" s="207"/>
      <c r="J251" s="203"/>
      <c r="K251" s="203"/>
      <c r="L251" s="208"/>
      <c r="M251" s="209"/>
      <c r="N251" s="210"/>
      <c r="O251" s="210"/>
      <c r="P251" s="210"/>
      <c r="Q251" s="210"/>
      <c r="R251" s="210"/>
      <c r="S251" s="210"/>
      <c r="T251" s="211"/>
      <c r="AT251" s="212" t="s">
        <v>140</v>
      </c>
      <c r="AU251" s="212" t="s">
        <v>84</v>
      </c>
      <c r="AV251" s="11" t="s">
        <v>84</v>
      </c>
      <c r="AW251" s="11" t="s">
        <v>6</v>
      </c>
      <c r="AX251" s="11" t="s">
        <v>82</v>
      </c>
      <c r="AY251" s="212" t="s">
        <v>127</v>
      </c>
    </row>
    <row r="252" spans="2:65" s="1" customFormat="1" ht="25.5" customHeight="1">
      <c r="B252" s="39"/>
      <c r="C252" s="186" t="s">
        <v>386</v>
      </c>
      <c r="D252" s="186" t="s">
        <v>129</v>
      </c>
      <c r="E252" s="187" t="s">
        <v>387</v>
      </c>
      <c r="F252" s="188" t="s">
        <v>388</v>
      </c>
      <c r="G252" s="189" t="s">
        <v>236</v>
      </c>
      <c r="H252" s="190">
        <v>40</v>
      </c>
      <c r="I252" s="191"/>
      <c r="J252" s="192">
        <f>ROUND(I252*H252,2)</f>
        <v>0</v>
      </c>
      <c r="K252" s="188" t="s">
        <v>133</v>
      </c>
      <c r="L252" s="59"/>
      <c r="M252" s="193" t="s">
        <v>30</v>
      </c>
      <c r="N252" s="194" t="s">
        <v>45</v>
      </c>
      <c r="O252" s="40"/>
      <c r="P252" s="195">
        <f>O252*H252</f>
        <v>0</v>
      </c>
      <c r="Q252" s="195">
        <v>0.10362</v>
      </c>
      <c r="R252" s="195">
        <f>Q252*H252</f>
        <v>4.1448</v>
      </c>
      <c r="S252" s="195">
        <v>0</v>
      </c>
      <c r="T252" s="196">
        <f>S252*H252</f>
        <v>0</v>
      </c>
      <c r="AR252" s="22" t="s">
        <v>134</v>
      </c>
      <c r="AT252" s="22" t="s">
        <v>129</v>
      </c>
      <c r="AU252" s="22" t="s">
        <v>84</v>
      </c>
      <c r="AY252" s="22" t="s">
        <v>127</v>
      </c>
      <c r="BE252" s="197">
        <f>IF(N252="základní",J252,0)</f>
        <v>0</v>
      </c>
      <c r="BF252" s="197">
        <f>IF(N252="snížená",J252,0)</f>
        <v>0</v>
      </c>
      <c r="BG252" s="197">
        <f>IF(N252="zákl. přenesená",J252,0)</f>
        <v>0</v>
      </c>
      <c r="BH252" s="197">
        <f>IF(N252="sníž. přenesená",J252,0)</f>
        <v>0</v>
      </c>
      <c r="BI252" s="197">
        <f>IF(N252="nulová",J252,0)</f>
        <v>0</v>
      </c>
      <c r="BJ252" s="22" t="s">
        <v>82</v>
      </c>
      <c r="BK252" s="197">
        <f>ROUND(I252*H252,2)</f>
        <v>0</v>
      </c>
      <c r="BL252" s="22" t="s">
        <v>134</v>
      </c>
      <c r="BM252" s="22" t="s">
        <v>389</v>
      </c>
    </row>
    <row r="253" spans="2:65" s="1" customFormat="1" ht="40.5">
      <c r="B253" s="39"/>
      <c r="C253" s="61"/>
      <c r="D253" s="198" t="s">
        <v>136</v>
      </c>
      <c r="E253" s="61"/>
      <c r="F253" s="199" t="s">
        <v>390</v>
      </c>
      <c r="G253" s="61"/>
      <c r="H253" s="61"/>
      <c r="I253" s="157"/>
      <c r="J253" s="61"/>
      <c r="K253" s="61"/>
      <c r="L253" s="59"/>
      <c r="M253" s="200"/>
      <c r="N253" s="40"/>
      <c r="O253" s="40"/>
      <c r="P253" s="40"/>
      <c r="Q253" s="40"/>
      <c r="R253" s="40"/>
      <c r="S253" s="40"/>
      <c r="T253" s="76"/>
      <c r="AT253" s="22" t="s">
        <v>136</v>
      </c>
      <c r="AU253" s="22" t="s">
        <v>84</v>
      </c>
    </row>
    <row r="254" spans="2:65" s="1" customFormat="1" ht="121.5">
      <c r="B254" s="39"/>
      <c r="C254" s="61"/>
      <c r="D254" s="198" t="s">
        <v>138</v>
      </c>
      <c r="E254" s="61"/>
      <c r="F254" s="201" t="s">
        <v>391</v>
      </c>
      <c r="G254" s="61"/>
      <c r="H254" s="61"/>
      <c r="I254" s="157"/>
      <c r="J254" s="61"/>
      <c r="K254" s="61"/>
      <c r="L254" s="59"/>
      <c r="M254" s="200"/>
      <c r="N254" s="40"/>
      <c r="O254" s="40"/>
      <c r="P254" s="40"/>
      <c r="Q254" s="40"/>
      <c r="R254" s="40"/>
      <c r="S254" s="40"/>
      <c r="T254" s="76"/>
      <c r="AT254" s="22" t="s">
        <v>138</v>
      </c>
      <c r="AU254" s="22" t="s">
        <v>84</v>
      </c>
    </row>
    <row r="255" spans="2:65" s="11" customFormat="1" ht="13.5">
      <c r="B255" s="202"/>
      <c r="C255" s="203"/>
      <c r="D255" s="198" t="s">
        <v>140</v>
      </c>
      <c r="E255" s="204" t="s">
        <v>30</v>
      </c>
      <c r="F255" s="205" t="s">
        <v>392</v>
      </c>
      <c r="G255" s="203"/>
      <c r="H255" s="206">
        <v>40</v>
      </c>
      <c r="I255" s="207"/>
      <c r="J255" s="203"/>
      <c r="K255" s="203"/>
      <c r="L255" s="208"/>
      <c r="M255" s="209"/>
      <c r="N255" s="210"/>
      <c r="O255" s="210"/>
      <c r="P255" s="210"/>
      <c r="Q255" s="210"/>
      <c r="R255" s="210"/>
      <c r="S255" s="210"/>
      <c r="T255" s="211"/>
      <c r="AT255" s="212" t="s">
        <v>140</v>
      </c>
      <c r="AU255" s="212" t="s">
        <v>84</v>
      </c>
      <c r="AV255" s="11" t="s">
        <v>84</v>
      </c>
      <c r="AW255" s="11" t="s">
        <v>37</v>
      </c>
      <c r="AX255" s="11" t="s">
        <v>82</v>
      </c>
      <c r="AY255" s="212" t="s">
        <v>127</v>
      </c>
    </row>
    <row r="256" spans="2:65" s="1" customFormat="1" ht="16.5" customHeight="1">
      <c r="B256" s="39"/>
      <c r="C256" s="224" t="s">
        <v>393</v>
      </c>
      <c r="D256" s="224" t="s">
        <v>228</v>
      </c>
      <c r="E256" s="225" t="s">
        <v>394</v>
      </c>
      <c r="F256" s="226" t="s">
        <v>395</v>
      </c>
      <c r="G256" s="227" t="s">
        <v>236</v>
      </c>
      <c r="H256" s="228">
        <v>41.2</v>
      </c>
      <c r="I256" s="229"/>
      <c r="J256" s="230">
        <f>ROUND(I256*H256,2)</f>
        <v>0</v>
      </c>
      <c r="K256" s="226" t="s">
        <v>133</v>
      </c>
      <c r="L256" s="231"/>
      <c r="M256" s="232" t="s">
        <v>30</v>
      </c>
      <c r="N256" s="233" t="s">
        <v>45</v>
      </c>
      <c r="O256" s="40"/>
      <c r="P256" s="195">
        <f>O256*H256</f>
        <v>0</v>
      </c>
      <c r="Q256" s="195">
        <v>0.17599999999999999</v>
      </c>
      <c r="R256" s="195">
        <f>Q256*H256</f>
        <v>7.2511999999999999</v>
      </c>
      <c r="S256" s="195">
        <v>0</v>
      </c>
      <c r="T256" s="196">
        <f>S256*H256</f>
        <v>0</v>
      </c>
      <c r="AR256" s="22" t="s">
        <v>182</v>
      </c>
      <c r="AT256" s="22" t="s">
        <v>228</v>
      </c>
      <c r="AU256" s="22" t="s">
        <v>84</v>
      </c>
      <c r="AY256" s="22" t="s">
        <v>127</v>
      </c>
      <c r="BE256" s="197">
        <f>IF(N256="základní",J256,0)</f>
        <v>0</v>
      </c>
      <c r="BF256" s="197">
        <f>IF(N256="snížená",J256,0)</f>
        <v>0</v>
      </c>
      <c r="BG256" s="197">
        <f>IF(N256="zákl. přenesená",J256,0)</f>
        <v>0</v>
      </c>
      <c r="BH256" s="197">
        <f>IF(N256="sníž. přenesená",J256,0)</f>
        <v>0</v>
      </c>
      <c r="BI256" s="197">
        <f>IF(N256="nulová",J256,0)</f>
        <v>0</v>
      </c>
      <c r="BJ256" s="22" t="s">
        <v>82</v>
      </c>
      <c r="BK256" s="197">
        <f>ROUND(I256*H256,2)</f>
        <v>0</v>
      </c>
      <c r="BL256" s="22" t="s">
        <v>134</v>
      </c>
      <c r="BM256" s="22" t="s">
        <v>396</v>
      </c>
    </row>
    <row r="257" spans="2:65" s="1" customFormat="1" ht="13.5">
      <c r="B257" s="39"/>
      <c r="C257" s="61"/>
      <c r="D257" s="198" t="s">
        <v>136</v>
      </c>
      <c r="E257" s="61"/>
      <c r="F257" s="199" t="s">
        <v>395</v>
      </c>
      <c r="G257" s="61"/>
      <c r="H257" s="61"/>
      <c r="I257" s="157"/>
      <c r="J257" s="61"/>
      <c r="K257" s="61"/>
      <c r="L257" s="59"/>
      <c r="M257" s="200"/>
      <c r="N257" s="40"/>
      <c r="O257" s="40"/>
      <c r="P257" s="40"/>
      <c r="Q257" s="40"/>
      <c r="R257" s="40"/>
      <c r="S257" s="40"/>
      <c r="T257" s="76"/>
      <c r="AT257" s="22" t="s">
        <v>136</v>
      </c>
      <c r="AU257" s="22" t="s">
        <v>84</v>
      </c>
    </row>
    <row r="258" spans="2:65" s="11" customFormat="1" ht="13.5">
      <c r="B258" s="202"/>
      <c r="C258" s="203"/>
      <c r="D258" s="198" t="s">
        <v>140</v>
      </c>
      <c r="E258" s="204" t="s">
        <v>30</v>
      </c>
      <c r="F258" s="205" t="s">
        <v>397</v>
      </c>
      <c r="G258" s="203"/>
      <c r="H258" s="206">
        <v>39.14</v>
      </c>
      <c r="I258" s="207"/>
      <c r="J258" s="203"/>
      <c r="K258" s="203"/>
      <c r="L258" s="208"/>
      <c r="M258" s="209"/>
      <c r="N258" s="210"/>
      <c r="O258" s="210"/>
      <c r="P258" s="210"/>
      <c r="Q258" s="210"/>
      <c r="R258" s="210"/>
      <c r="S258" s="210"/>
      <c r="T258" s="211"/>
      <c r="AT258" s="212" t="s">
        <v>140</v>
      </c>
      <c r="AU258" s="212" t="s">
        <v>84</v>
      </c>
      <c r="AV258" s="11" t="s">
        <v>84</v>
      </c>
      <c r="AW258" s="11" t="s">
        <v>37</v>
      </c>
      <c r="AX258" s="11" t="s">
        <v>74</v>
      </c>
      <c r="AY258" s="212" t="s">
        <v>127</v>
      </c>
    </row>
    <row r="259" spans="2:65" s="11" customFormat="1" ht="13.5">
      <c r="B259" s="202"/>
      <c r="C259" s="203"/>
      <c r="D259" s="198" t="s">
        <v>140</v>
      </c>
      <c r="E259" s="204" t="s">
        <v>30</v>
      </c>
      <c r="F259" s="205" t="s">
        <v>398</v>
      </c>
      <c r="G259" s="203"/>
      <c r="H259" s="206">
        <v>2.06</v>
      </c>
      <c r="I259" s="207"/>
      <c r="J259" s="203"/>
      <c r="K259" s="203"/>
      <c r="L259" s="208"/>
      <c r="M259" s="209"/>
      <c r="N259" s="210"/>
      <c r="O259" s="210"/>
      <c r="P259" s="210"/>
      <c r="Q259" s="210"/>
      <c r="R259" s="210"/>
      <c r="S259" s="210"/>
      <c r="T259" s="211"/>
      <c r="AT259" s="212" t="s">
        <v>140</v>
      </c>
      <c r="AU259" s="212" t="s">
        <v>84</v>
      </c>
      <c r="AV259" s="11" t="s">
        <v>84</v>
      </c>
      <c r="AW259" s="11" t="s">
        <v>37</v>
      </c>
      <c r="AX259" s="11" t="s">
        <v>74</v>
      </c>
      <c r="AY259" s="212" t="s">
        <v>127</v>
      </c>
    </row>
    <row r="260" spans="2:65" s="12" customFormat="1" ht="13.5">
      <c r="B260" s="213"/>
      <c r="C260" s="214"/>
      <c r="D260" s="198" t="s">
        <v>140</v>
      </c>
      <c r="E260" s="215" t="s">
        <v>30</v>
      </c>
      <c r="F260" s="216" t="s">
        <v>143</v>
      </c>
      <c r="G260" s="214"/>
      <c r="H260" s="217">
        <v>41.2</v>
      </c>
      <c r="I260" s="218"/>
      <c r="J260" s="214"/>
      <c r="K260" s="214"/>
      <c r="L260" s="219"/>
      <c r="M260" s="220"/>
      <c r="N260" s="221"/>
      <c r="O260" s="221"/>
      <c r="P260" s="221"/>
      <c r="Q260" s="221"/>
      <c r="R260" s="221"/>
      <c r="S260" s="221"/>
      <c r="T260" s="222"/>
      <c r="AT260" s="223" t="s">
        <v>140</v>
      </c>
      <c r="AU260" s="223" t="s">
        <v>84</v>
      </c>
      <c r="AV260" s="12" t="s">
        <v>134</v>
      </c>
      <c r="AW260" s="12" t="s">
        <v>37</v>
      </c>
      <c r="AX260" s="12" t="s">
        <v>82</v>
      </c>
      <c r="AY260" s="223" t="s">
        <v>127</v>
      </c>
    </row>
    <row r="261" spans="2:65" s="10" customFormat="1" ht="29.85" customHeight="1">
      <c r="B261" s="170"/>
      <c r="C261" s="171"/>
      <c r="D261" s="172" t="s">
        <v>73</v>
      </c>
      <c r="E261" s="184" t="s">
        <v>182</v>
      </c>
      <c r="F261" s="184" t="s">
        <v>399</v>
      </c>
      <c r="G261" s="171"/>
      <c r="H261" s="171"/>
      <c r="I261" s="174"/>
      <c r="J261" s="185">
        <f>BK261</f>
        <v>0</v>
      </c>
      <c r="K261" s="171"/>
      <c r="L261" s="176"/>
      <c r="M261" s="177"/>
      <c r="N261" s="178"/>
      <c r="O261" s="178"/>
      <c r="P261" s="179">
        <f>SUM(P262:P311)</f>
        <v>0</v>
      </c>
      <c r="Q261" s="178"/>
      <c r="R261" s="179">
        <f>SUM(R262:R311)</f>
        <v>4.9789200000000005</v>
      </c>
      <c r="S261" s="178"/>
      <c r="T261" s="180">
        <f>SUM(T262:T311)</f>
        <v>0</v>
      </c>
      <c r="AR261" s="181" t="s">
        <v>82</v>
      </c>
      <c r="AT261" s="182" t="s">
        <v>73</v>
      </c>
      <c r="AU261" s="182" t="s">
        <v>82</v>
      </c>
      <c r="AY261" s="181" t="s">
        <v>127</v>
      </c>
      <c r="BK261" s="183">
        <f>SUM(BK262:BK311)</f>
        <v>0</v>
      </c>
    </row>
    <row r="262" spans="2:65" s="1" customFormat="1" ht="16.5" customHeight="1">
      <c r="B262" s="39"/>
      <c r="C262" s="186" t="s">
        <v>400</v>
      </c>
      <c r="D262" s="186" t="s">
        <v>129</v>
      </c>
      <c r="E262" s="187" t="s">
        <v>401</v>
      </c>
      <c r="F262" s="188" t="s">
        <v>402</v>
      </c>
      <c r="G262" s="189" t="s">
        <v>403</v>
      </c>
      <c r="H262" s="190">
        <v>12</v>
      </c>
      <c r="I262" s="191"/>
      <c r="J262" s="192">
        <f>ROUND(I262*H262,2)</f>
        <v>0</v>
      </c>
      <c r="K262" s="188" t="s">
        <v>133</v>
      </c>
      <c r="L262" s="59"/>
      <c r="M262" s="193" t="s">
        <v>30</v>
      </c>
      <c r="N262" s="194" t="s">
        <v>45</v>
      </c>
      <c r="O262" s="40"/>
      <c r="P262" s="195">
        <f>O262*H262</f>
        <v>0</v>
      </c>
      <c r="Q262" s="195">
        <v>2.6800000000000001E-3</v>
      </c>
      <c r="R262" s="195">
        <f>Q262*H262</f>
        <v>3.2160000000000001E-2</v>
      </c>
      <c r="S262" s="195">
        <v>0</v>
      </c>
      <c r="T262" s="196">
        <f>S262*H262</f>
        <v>0</v>
      </c>
      <c r="AR262" s="22" t="s">
        <v>134</v>
      </c>
      <c r="AT262" s="22" t="s">
        <v>129</v>
      </c>
      <c r="AU262" s="22" t="s">
        <v>84</v>
      </c>
      <c r="AY262" s="22" t="s">
        <v>127</v>
      </c>
      <c r="BE262" s="197">
        <f>IF(N262="základní",J262,0)</f>
        <v>0</v>
      </c>
      <c r="BF262" s="197">
        <f>IF(N262="snížená",J262,0)</f>
        <v>0</v>
      </c>
      <c r="BG262" s="197">
        <f>IF(N262="zákl. přenesená",J262,0)</f>
        <v>0</v>
      </c>
      <c r="BH262" s="197">
        <f>IF(N262="sníž. přenesená",J262,0)</f>
        <v>0</v>
      </c>
      <c r="BI262" s="197">
        <f>IF(N262="nulová",J262,0)</f>
        <v>0</v>
      </c>
      <c r="BJ262" s="22" t="s">
        <v>82</v>
      </c>
      <c r="BK262" s="197">
        <f>ROUND(I262*H262,2)</f>
        <v>0</v>
      </c>
      <c r="BL262" s="22" t="s">
        <v>134</v>
      </c>
      <c r="BM262" s="22" t="s">
        <v>404</v>
      </c>
    </row>
    <row r="263" spans="2:65" s="1" customFormat="1" ht="27">
      <c r="B263" s="39"/>
      <c r="C263" s="61"/>
      <c r="D263" s="198" t="s">
        <v>136</v>
      </c>
      <c r="E263" s="61"/>
      <c r="F263" s="199" t="s">
        <v>405</v>
      </c>
      <c r="G263" s="61"/>
      <c r="H263" s="61"/>
      <c r="I263" s="157"/>
      <c r="J263" s="61"/>
      <c r="K263" s="61"/>
      <c r="L263" s="59"/>
      <c r="M263" s="200"/>
      <c r="N263" s="40"/>
      <c r="O263" s="40"/>
      <c r="P263" s="40"/>
      <c r="Q263" s="40"/>
      <c r="R263" s="40"/>
      <c r="S263" s="40"/>
      <c r="T263" s="76"/>
      <c r="AT263" s="22" t="s">
        <v>136</v>
      </c>
      <c r="AU263" s="22" t="s">
        <v>84</v>
      </c>
    </row>
    <row r="264" spans="2:65" s="1" customFormat="1" ht="108">
      <c r="B264" s="39"/>
      <c r="C264" s="61"/>
      <c r="D264" s="198" t="s">
        <v>138</v>
      </c>
      <c r="E264" s="61"/>
      <c r="F264" s="201" t="s">
        <v>406</v>
      </c>
      <c r="G264" s="61"/>
      <c r="H264" s="61"/>
      <c r="I264" s="157"/>
      <c r="J264" s="61"/>
      <c r="K264" s="61"/>
      <c r="L264" s="59"/>
      <c r="M264" s="200"/>
      <c r="N264" s="40"/>
      <c r="O264" s="40"/>
      <c r="P264" s="40"/>
      <c r="Q264" s="40"/>
      <c r="R264" s="40"/>
      <c r="S264" s="40"/>
      <c r="T264" s="76"/>
      <c r="AT264" s="22" t="s">
        <v>138</v>
      </c>
      <c r="AU264" s="22" t="s">
        <v>84</v>
      </c>
    </row>
    <row r="265" spans="2:65" s="11" customFormat="1" ht="13.5">
      <c r="B265" s="202"/>
      <c r="C265" s="203"/>
      <c r="D265" s="198" t="s">
        <v>140</v>
      </c>
      <c r="E265" s="204" t="s">
        <v>30</v>
      </c>
      <c r="F265" s="205" t="s">
        <v>211</v>
      </c>
      <c r="G265" s="203"/>
      <c r="H265" s="206">
        <v>12</v>
      </c>
      <c r="I265" s="207"/>
      <c r="J265" s="203"/>
      <c r="K265" s="203"/>
      <c r="L265" s="208"/>
      <c r="M265" s="209"/>
      <c r="N265" s="210"/>
      <c r="O265" s="210"/>
      <c r="P265" s="210"/>
      <c r="Q265" s="210"/>
      <c r="R265" s="210"/>
      <c r="S265" s="210"/>
      <c r="T265" s="211"/>
      <c r="AT265" s="212" t="s">
        <v>140</v>
      </c>
      <c r="AU265" s="212" t="s">
        <v>84</v>
      </c>
      <c r="AV265" s="11" t="s">
        <v>84</v>
      </c>
      <c r="AW265" s="11" t="s">
        <v>37</v>
      </c>
      <c r="AX265" s="11" t="s">
        <v>82</v>
      </c>
      <c r="AY265" s="212" t="s">
        <v>127</v>
      </c>
    </row>
    <row r="266" spans="2:65" s="1" customFormat="1" ht="25.5" customHeight="1">
      <c r="B266" s="39"/>
      <c r="C266" s="186" t="s">
        <v>407</v>
      </c>
      <c r="D266" s="186" t="s">
        <v>129</v>
      </c>
      <c r="E266" s="187" t="s">
        <v>408</v>
      </c>
      <c r="F266" s="188" t="s">
        <v>409</v>
      </c>
      <c r="G266" s="189" t="s">
        <v>410</v>
      </c>
      <c r="H266" s="190">
        <v>2</v>
      </c>
      <c r="I266" s="191"/>
      <c r="J266" s="192">
        <f>ROUND(I266*H266,2)</f>
        <v>0</v>
      </c>
      <c r="K266" s="188" t="s">
        <v>133</v>
      </c>
      <c r="L266" s="59"/>
      <c r="M266" s="193" t="s">
        <v>30</v>
      </c>
      <c r="N266" s="194" t="s">
        <v>45</v>
      </c>
      <c r="O266" s="40"/>
      <c r="P266" s="195">
        <f>O266*H266</f>
        <v>0</v>
      </c>
      <c r="Q266" s="195">
        <v>4.027E-2</v>
      </c>
      <c r="R266" s="195">
        <f>Q266*H266</f>
        <v>8.054E-2</v>
      </c>
      <c r="S266" s="195">
        <v>0</v>
      </c>
      <c r="T266" s="196">
        <f>S266*H266</f>
        <v>0</v>
      </c>
      <c r="AR266" s="22" t="s">
        <v>134</v>
      </c>
      <c r="AT266" s="22" t="s">
        <v>129</v>
      </c>
      <c r="AU266" s="22" t="s">
        <v>84</v>
      </c>
      <c r="AY266" s="22" t="s">
        <v>127</v>
      </c>
      <c r="BE266" s="197">
        <f>IF(N266="základní",J266,0)</f>
        <v>0</v>
      </c>
      <c r="BF266" s="197">
        <f>IF(N266="snížená",J266,0)</f>
        <v>0</v>
      </c>
      <c r="BG266" s="197">
        <f>IF(N266="zákl. přenesená",J266,0)</f>
        <v>0</v>
      </c>
      <c r="BH266" s="197">
        <f>IF(N266="sníž. přenesená",J266,0)</f>
        <v>0</v>
      </c>
      <c r="BI266" s="197">
        <f>IF(N266="nulová",J266,0)</f>
        <v>0</v>
      </c>
      <c r="BJ266" s="22" t="s">
        <v>82</v>
      </c>
      <c r="BK266" s="197">
        <f>ROUND(I266*H266,2)</f>
        <v>0</v>
      </c>
      <c r="BL266" s="22" t="s">
        <v>134</v>
      </c>
      <c r="BM266" s="22" t="s">
        <v>411</v>
      </c>
    </row>
    <row r="267" spans="2:65" s="1" customFormat="1" ht="27">
      <c r="B267" s="39"/>
      <c r="C267" s="61"/>
      <c r="D267" s="198" t="s">
        <v>136</v>
      </c>
      <c r="E267" s="61"/>
      <c r="F267" s="199" t="s">
        <v>412</v>
      </c>
      <c r="G267" s="61"/>
      <c r="H267" s="61"/>
      <c r="I267" s="157"/>
      <c r="J267" s="61"/>
      <c r="K267" s="61"/>
      <c r="L267" s="59"/>
      <c r="M267" s="200"/>
      <c r="N267" s="40"/>
      <c r="O267" s="40"/>
      <c r="P267" s="40"/>
      <c r="Q267" s="40"/>
      <c r="R267" s="40"/>
      <c r="S267" s="40"/>
      <c r="T267" s="76"/>
      <c r="AT267" s="22" t="s">
        <v>136</v>
      </c>
      <c r="AU267" s="22" t="s">
        <v>84</v>
      </c>
    </row>
    <row r="268" spans="2:65" s="1" customFormat="1" ht="67.5">
      <c r="B268" s="39"/>
      <c r="C268" s="61"/>
      <c r="D268" s="198" t="s">
        <v>138</v>
      </c>
      <c r="E268" s="61"/>
      <c r="F268" s="201" t="s">
        <v>413</v>
      </c>
      <c r="G268" s="61"/>
      <c r="H268" s="61"/>
      <c r="I268" s="157"/>
      <c r="J268" s="61"/>
      <c r="K268" s="61"/>
      <c r="L268" s="59"/>
      <c r="M268" s="200"/>
      <c r="N268" s="40"/>
      <c r="O268" s="40"/>
      <c r="P268" s="40"/>
      <c r="Q268" s="40"/>
      <c r="R268" s="40"/>
      <c r="S268" s="40"/>
      <c r="T268" s="76"/>
      <c r="AT268" s="22" t="s">
        <v>138</v>
      </c>
      <c r="AU268" s="22" t="s">
        <v>84</v>
      </c>
    </row>
    <row r="269" spans="2:65" s="11" customFormat="1" ht="13.5">
      <c r="B269" s="202"/>
      <c r="C269" s="203"/>
      <c r="D269" s="198" t="s">
        <v>140</v>
      </c>
      <c r="E269" s="204" t="s">
        <v>30</v>
      </c>
      <c r="F269" s="205" t="s">
        <v>84</v>
      </c>
      <c r="G269" s="203"/>
      <c r="H269" s="206">
        <v>2</v>
      </c>
      <c r="I269" s="207"/>
      <c r="J269" s="203"/>
      <c r="K269" s="203"/>
      <c r="L269" s="208"/>
      <c r="M269" s="209"/>
      <c r="N269" s="210"/>
      <c r="O269" s="210"/>
      <c r="P269" s="210"/>
      <c r="Q269" s="210"/>
      <c r="R269" s="210"/>
      <c r="S269" s="210"/>
      <c r="T269" s="211"/>
      <c r="AT269" s="212" t="s">
        <v>140</v>
      </c>
      <c r="AU269" s="212" t="s">
        <v>84</v>
      </c>
      <c r="AV269" s="11" t="s">
        <v>84</v>
      </c>
      <c r="AW269" s="11" t="s">
        <v>37</v>
      </c>
      <c r="AX269" s="11" t="s">
        <v>82</v>
      </c>
      <c r="AY269" s="212" t="s">
        <v>127</v>
      </c>
    </row>
    <row r="270" spans="2:65" s="1" customFormat="1" ht="16.5" customHeight="1">
      <c r="B270" s="39"/>
      <c r="C270" s="186" t="s">
        <v>414</v>
      </c>
      <c r="D270" s="186" t="s">
        <v>129</v>
      </c>
      <c r="E270" s="187" t="s">
        <v>415</v>
      </c>
      <c r="F270" s="188" t="s">
        <v>416</v>
      </c>
      <c r="G270" s="189" t="s">
        <v>410</v>
      </c>
      <c r="H270" s="190">
        <v>1</v>
      </c>
      <c r="I270" s="191"/>
      <c r="J270" s="192">
        <f>ROUND(I270*H270,2)</f>
        <v>0</v>
      </c>
      <c r="K270" s="188" t="s">
        <v>133</v>
      </c>
      <c r="L270" s="59"/>
      <c r="M270" s="193" t="s">
        <v>30</v>
      </c>
      <c r="N270" s="194" t="s">
        <v>45</v>
      </c>
      <c r="O270" s="40"/>
      <c r="P270" s="195">
        <f>O270*H270</f>
        <v>0</v>
      </c>
      <c r="Q270" s="195">
        <v>0.34089999999999998</v>
      </c>
      <c r="R270" s="195">
        <f>Q270*H270</f>
        <v>0.34089999999999998</v>
      </c>
      <c r="S270" s="195">
        <v>0</v>
      </c>
      <c r="T270" s="196">
        <f>S270*H270</f>
        <v>0</v>
      </c>
      <c r="AR270" s="22" t="s">
        <v>134</v>
      </c>
      <c r="AT270" s="22" t="s">
        <v>129</v>
      </c>
      <c r="AU270" s="22" t="s">
        <v>84</v>
      </c>
      <c r="AY270" s="22" t="s">
        <v>127</v>
      </c>
      <c r="BE270" s="197">
        <f>IF(N270="základní",J270,0)</f>
        <v>0</v>
      </c>
      <c r="BF270" s="197">
        <f>IF(N270="snížená",J270,0)</f>
        <v>0</v>
      </c>
      <c r="BG270" s="197">
        <f>IF(N270="zákl. přenesená",J270,0)</f>
        <v>0</v>
      </c>
      <c r="BH270" s="197">
        <f>IF(N270="sníž. přenesená",J270,0)</f>
        <v>0</v>
      </c>
      <c r="BI270" s="197">
        <f>IF(N270="nulová",J270,0)</f>
        <v>0</v>
      </c>
      <c r="BJ270" s="22" t="s">
        <v>82</v>
      </c>
      <c r="BK270" s="197">
        <f>ROUND(I270*H270,2)</f>
        <v>0</v>
      </c>
      <c r="BL270" s="22" t="s">
        <v>134</v>
      </c>
      <c r="BM270" s="22" t="s">
        <v>417</v>
      </c>
    </row>
    <row r="271" spans="2:65" s="1" customFormat="1" ht="13.5">
      <c r="B271" s="39"/>
      <c r="C271" s="61"/>
      <c r="D271" s="198" t="s">
        <v>136</v>
      </c>
      <c r="E271" s="61"/>
      <c r="F271" s="199" t="s">
        <v>418</v>
      </c>
      <c r="G271" s="61"/>
      <c r="H271" s="61"/>
      <c r="I271" s="157"/>
      <c r="J271" s="61"/>
      <c r="K271" s="61"/>
      <c r="L271" s="59"/>
      <c r="M271" s="200"/>
      <c r="N271" s="40"/>
      <c r="O271" s="40"/>
      <c r="P271" s="40"/>
      <c r="Q271" s="40"/>
      <c r="R271" s="40"/>
      <c r="S271" s="40"/>
      <c r="T271" s="76"/>
      <c r="AT271" s="22" t="s">
        <v>136</v>
      </c>
      <c r="AU271" s="22" t="s">
        <v>84</v>
      </c>
    </row>
    <row r="272" spans="2:65" s="1" customFormat="1" ht="108">
      <c r="B272" s="39"/>
      <c r="C272" s="61"/>
      <c r="D272" s="198" t="s">
        <v>138</v>
      </c>
      <c r="E272" s="61"/>
      <c r="F272" s="201" t="s">
        <v>419</v>
      </c>
      <c r="G272" s="61"/>
      <c r="H272" s="61"/>
      <c r="I272" s="157"/>
      <c r="J272" s="61"/>
      <c r="K272" s="61"/>
      <c r="L272" s="59"/>
      <c r="M272" s="200"/>
      <c r="N272" s="40"/>
      <c r="O272" s="40"/>
      <c r="P272" s="40"/>
      <c r="Q272" s="40"/>
      <c r="R272" s="40"/>
      <c r="S272" s="40"/>
      <c r="T272" s="76"/>
      <c r="AT272" s="22" t="s">
        <v>138</v>
      </c>
      <c r="AU272" s="22" t="s">
        <v>84</v>
      </c>
    </row>
    <row r="273" spans="2:65" s="1" customFormat="1" ht="27">
      <c r="B273" s="39"/>
      <c r="C273" s="61"/>
      <c r="D273" s="198" t="s">
        <v>420</v>
      </c>
      <c r="E273" s="61"/>
      <c r="F273" s="201" t="s">
        <v>421</v>
      </c>
      <c r="G273" s="61"/>
      <c r="H273" s="61"/>
      <c r="I273" s="157"/>
      <c r="J273" s="61"/>
      <c r="K273" s="61"/>
      <c r="L273" s="59"/>
      <c r="M273" s="200"/>
      <c r="N273" s="40"/>
      <c r="O273" s="40"/>
      <c r="P273" s="40"/>
      <c r="Q273" s="40"/>
      <c r="R273" s="40"/>
      <c r="S273" s="40"/>
      <c r="T273" s="76"/>
      <c r="AT273" s="22" t="s">
        <v>420</v>
      </c>
      <c r="AU273" s="22" t="s">
        <v>84</v>
      </c>
    </row>
    <row r="274" spans="2:65" s="11" customFormat="1" ht="13.5">
      <c r="B274" s="202"/>
      <c r="C274" s="203"/>
      <c r="D274" s="198" t="s">
        <v>140</v>
      </c>
      <c r="E274" s="204" t="s">
        <v>30</v>
      </c>
      <c r="F274" s="205" t="s">
        <v>82</v>
      </c>
      <c r="G274" s="203"/>
      <c r="H274" s="206">
        <v>1</v>
      </c>
      <c r="I274" s="207"/>
      <c r="J274" s="203"/>
      <c r="K274" s="203"/>
      <c r="L274" s="208"/>
      <c r="M274" s="209"/>
      <c r="N274" s="210"/>
      <c r="O274" s="210"/>
      <c r="P274" s="210"/>
      <c r="Q274" s="210"/>
      <c r="R274" s="210"/>
      <c r="S274" s="210"/>
      <c r="T274" s="211"/>
      <c r="AT274" s="212" t="s">
        <v>140</v>
      </c>
      <c r="AU274" s="212" t="s">
        <v>84</v>
      </c>
      <c r="AV274" s="11" t="s">
        <v>84</v>
      </c>
      <c r="AW274" s="11" t="s">
        <v>37</v>
      </c>
      <c r="AX274" s="11" t="s">
        <v>82</v>
      </c>
      <c r="AY274" s="212" t="s">
        <v>127</v>
      </c>
    </row>
    <row r="275" spans="2:65" s="1" customFormat="1" ht="16.5" customHeight="1">
      <c r="B275" s="39"/>
      <c r="C275" s="224" t="s">
        <v>422</v>
      </c>
      <c r="D275" s="224" t="s">
        <v>228</v>
      </c>
      <c r="E275" s="225" t="s">
        <v>423</v>
      </c>
      <c r="F275" s="226" t="s">
        <v>424</v>
      </c>
      <c r="G275" s="227" t="s">
        <v>410</v>
      </c>
      <c r="H275" s="228">
        <v>1</v>
      </c>
      <c r="I275" s="229"/>
      <c r="J275" s="230">
        <f>ROUND(I275*H275,2)</f>
        <v>0</v>
      </c>
      <c r="K275" s="226" t="s">
        <v>133</v>
      </c>
      <c r="L275" s="231"/>
      <c r="M275" s="232" t="s">
        <v>30</v>
      </c>
      <c r="N275" s="233" t="s">
        <v>45</v>
      </c>
      <c r="O275" s="40"/>
      <c r="P275" s="195">
        <f>O275*H275</f>
        <v>0</v>
      </c>
      <c r="Q275" s="195">
        <v>7.1999999999999995E-2</v>
      </c>
      <c r="R275" s="195">
        <f>Q275*H275</f>
        <v>7.1999999999999995E-2</v>
      </c>
      <c r="S275" s="195">
        <v>0</v>
      </c>
      <c r="T275" s="196">
        <f>S275*H275</f>
        <v>0</v>
      </c>
      <c r="AR275" s="22" t="s">
        <v>182</v>
      </c>
      <c r="AT275" s="22" t="s">
        <v>228</v>
      </c>
      <c r="AU275" s="22" t="s">
        <v>84</v>
      </c>
      <c r="AY275" s="22" t="s">
        <v>127</v>
      </c>
      <c r="BE275" s="197">
        <f>IF(N275="základní",J275,0)</f>
        <v>0</v>
      </c>
      <c r="BF275" s="197">
        <f>IF(N275="snížená",J275,0)</f>
        <v>0</v>
      </c>
      <c r="BG275" s="197">
        <f>IF(N275="zákl. přenesená",J275,0)</f>
        <v>0</v>
      </c>
      <c r="BH275" s="197">
        <f>IF(N275="sníž. přenesená",J275,0)</f>
        <v>0</v>
      </c>
      <c r="BI275" s="197">
        <f>IF(N275="nulová",J275,0)</f>
        <v>0</v>
      </c>
      <c r="BJ275" s="22" t="s">
        <v>82</v>
      </c>
      <c r="BK275" s="197">
        <f>ROUND(I275*H275,2)</f>
        <v>0</v>
      </c>
      <c r="BL275" s="22" t="s">
        <v>134</v>
      </c>
      <c r="BM275" s="22" t="s">
        <v>425</v>
      </c>
    </row>
    <row r="276" spans="2:65" s="1" customFormat="1" ht="13.5">
      <c r="B276" s="39"/>
      <c r="C276" s="61"/>
      <c r="D276" s="198" t="s">
        <v>136</v>
      </c>
      <c r="E276" s="61"/>
      <c r="F276" s="199" t="s">
        <v>424</v>
      </c>
      <c r="G276" s="61"/>
      <c r="H276" s="61"/>
      <c r="I276" s="157"/>
      <c r="J276" s="61"/>
      <c r="K276" s="61"/>
      <c r="L276" s="59"/>
      <c r="M276" s="200"/>
      <c r="N276" s="40"/>
      <c r="O276" s="40"/>
      <c r="P276" s="40"/>
      <c r="Q276" s="40"/>
      <c r="R276" s="40"/>
      <c r="S276" s="40"/>
      <c r="T276" s="76"/>
      <c r="AT276" s="22" t="s">
        <v>136</v>
      </c>
      <c r="AU276" s="22" t="s">
        <v>84</v>
      </c>
    </row>
    <row r="277" spans="2:65" s="11" customFormat="1" ht="13.5">
      <c r="B277" s="202"/>
      <c r="C277" s="203"/>
      <c r="D277" s="198" t="s">
        <v>140</v>
      </c>
      <c r="E277" s="204" t="s">
        <v>30</v>
      </c>
      <c r="F277" s="205" t="s">
        <v>82</v>
      </c>
      <c r="G277" s="203"/>
      <c r="H277" s="206">
        <v>1</v>
      </c>
      <c r="I277" s="207"/>
      <c r="J277" s="203"/>
      <c r="K277" s="203"/>
      <c r="L277" s="208"/>
      <c r="M277" s="209"/>
      <c r="N277" s="210"/>
      <c r="O277" s="210"/>
      <c r="P277" s="210"/>
      <c r="Q277" s="210"/>
      <c r="R277" s="210"/>
      <c r="S277" s="210"/>
      <c r="T277" s="211"/>
      <c r="AT277" s="212" t="s">
        <v>140</v>
      </c>
      <c r="AU277" s="212" t="s">
        <v>84</v>
      </c>
      <c r="AV277" s="11" t="s">
        <v>84</v>
      </c>
      <c r="AW277" s="11" t="s">
        <v>37</v>
      </c>
      <c r="AX277" s="11" t="s">
        <v>82</v>
      </c>
      <c r="AY277" s="212" t="s">
        <v>127</v>
      </c>
    </row>
    <row r="278" spans="2:65" s="1" customFormat="1" ht="16.5" customHeight="1">
      <c r="B278" s="39"/>
      <c r="C278" s="224" t="s">
        <v>426</v>
      </c>
      <c r="D278" s="224" t="s">
        <v>228</v>
      </c>
      <c r="E278" s="225" t="s">
        <v>427</v>
      </c>
      <c r="F278" s="226" t="s">
        <v>428</v>
      </c>
      <c r="G278" s="227" t="s">
        <v>410</v>
      </c>
      <c r="H278" s="228">
        <v>1</v>
      </c>
      <c r="I278" s="229"/>
      <c r="J278" s="230">
        <f>ROUND(I278*H278,2)</f>
        <v>0</v>
      </c>
      <c r="K278" s="226" t="s">
        <v>133</v>
      </c>
      <c r="L278" s="231"/>
      <c r="M278" s="232" t="s">
        <v>30</v>
      </c>
      <c r="N278" s="233" t="s">
        <v>45</v>
      </c>
      <c r="O278" s="40"/>
      <c r="P278" s="195">
        <f>O278*H278</f>
        <v>0</v>
      </c>
      <c r="Q278" s="195">
        <v>5.8000000000000003E-2</v>
      </c>
      <c r="R278" s="195">
        <f>Q278*H278</f>
        <v>5.8000000000000003E-2</v>
      </c>
      <c r="S278" s="195">
        <v>0</v>
      </c>
      <c r="T278" s="196">
        <f>S278*H278</f>
        <v>0</v>
      </c>
      <c r="AR278" s="22" t="s">
        <v>182</v>
      </c>
      <c r="AT278" s="22" t="s">
        <v>228</v>
      </c>
      <c r="AU278" s="22" t="s">
        <v>84</v>
      </c>
      <c r="AY278" s="22" t="s">
        <v>127</v>
      </c>
      <c r="BE278" s="197">
        <f>IF(N278="základní",J278,0)</f>
        <v>0</v>
      </c>
      <c r="BF278" s="197">
        <f>IF(N278="snížená",J278,0)</f>
        <v>0</v>
      </c>
      <c r="BG278" s="197">
        <f>IF(N278="zákl. přenesená",J278,0)</f>
        <v>0</v>
      </c>
      <c r="BH278" s="197">
        <f>IF(N278="sníž. přenesená",J278,0)</f>
        <v>0</v>
      </c>
      <c r="BI278" s="197">
        <f>IF(N278="nulová",J278,0)</f>
        <v>0</v>
      </c>
      <c r="BJ278" s="22" t="s">
        <v>82</v>
      </c>
      <c r="BK278" s="197">
        <f>ROUND(I278*H278,2)</f>
        <v>0</v>
      </c>
      <c r="BL278" s="22" t="s">
        <v>134</v>
      </c>
      <c r="BM278" s="22" t="s">
        <v>429</v>
      </c>
    </row>
    <row r="279" spans="2:65" s="1" customFormat="1" ht="13.5">
      <c r="B279" s="39"/>
      <c r="C279" s="61"/>
      <c r="D279" s="198" t="s">
        <v>136</v>
      </c>
      <c r="E279" s="61"/>
      <c r="F279" s="199" t="s">
        <v>428</v>
      </c>
      <c r="G279" s="61"/>
      <c r="H279" s="61"/>
      <c r="I279" s="157"/>
      <c r="J279" s="61"/>
      <c r="K279" s="61"/>
      <c r="L279" s="59"/>
      <c r="M279" s="200"/>
      <c r="N279" s="40"/>
      <c r="O279" s="40"/>
      <c r="P279" s="40"/>
      <c r="Q279" s="40"/>
      <c r="R279" s="40"/>
      <c r="S279" s="40"/>
      <c r="T279" s="76"/>
      <c r="AT279" s="22" t="s">
        <v>136</v>
      </c>
      <c r="AU279" s="22" t="s">
        <v>84</v>
      </c>
    </row>
    <row r="280" spans="2:65" s="11" customFormat="1" ht="13.5">
      <c r="B280" s="202"/>
      <c r="C280" s="203"/>
      <c r="D280" s="198" t="s">
        <v>140</v>
      </c>
      <c r="E280" s="204" t="s">
        <v>30</v>
      </c>
      <c r="F280" s="205" t="s">
        <v>82</v>
      </c>
      <c r="G280" s="203"/>
      <c r="H280" s="206">
        <v>1</v>
      </c>
      <c r="I280" s="207"/>
      <c r="J280" s="203"/>
      <c r="K280" s="203"/>
      <c r="L280" s="208"/>
      <c r="M280" s="209"/>
      <c r="N280" s="210"/>
      <c r="O280" s="210"/>
      <c r="P280" s="210"/>
      <c r="Q280" s="210"/>
      <c r="R280" s="210"/>
      <c r="S280" s="210"/>
      <c r="T280" s="211"/>
      <c r="AT280" s="212" t="s">
        <v>140</v>
      </c>
      <c r="AU280" s="212" t="s">
        <v>84</v>
      </c>
      <c r="AV280" s="11" t="s">
        <v>84</v>
      </c>
      <c r="AW280" s="11" t="s">
        <v>37</v>
      </c>
      <c r="AX280" s="11" t="s">
        <v>82</v>
      </c>
      <c r="AY280" s="212" t="s">
        <v>127</v>
      </c>
    </row>
    <row r="281" spans="2:65" s="1" customFormat="1" ht="25.5" customHeight="1">
      <c r="B281" s="39"/>
      <c r="C281" s="224" t="s">
        <v>430</v>
      </c>
      <c r="D281" s="224" t="s">
        <v>228</v>
      </c>
      <c r="E281" s="225" t="s">
        <v>431</v>
      </c>
      <c r="F281" s="226" t="s">
        <v>432</v>
      </c>
      <c r="G281" s="227" t="s">
        <v>410</v>
      </c>
      <c r="H281" s="228">
        <v>1</v>
      </c>
      <c r="I281" s="229"/>
      <c r="J281" s="230">
        <f>ROUND(I281*H281,2)</f>
        <v>0</v>
      </c>
      <c r="K281" s="226" t="s">
        <v>433</v>
      </c>
      <c r="L281" s="231"/>
      <c r="M281" s="232" t="s">
        <v>30</v>
      </c>
      <c r="N281" s="233" t="s">
        <v>45</v>
      </c>
      <c r="O281" s="40"/>
      <c r="P281" s="195">
        <f>O281*H281</f>
        <v>0</v>
      </c>
      <c r="Q281" s="195">
        <v>0.08</v>
      </c>
      <c r="R281" s="195">
        <f>Q281*H281</f>
        <v>0.08</v>
      </c>
      <c r="S281" s="195">
        <v>0</v>
      </c>
      <c r="T281" s="196">
        <f>S281*H281</f>
        <v>0</v>
      </c>
      <c r="AR281" s="22" t="s">
        <v>182</v>
      </c>
      <c r="AT281" s="22" t="s">
        <v>228</v>
      </c>
      <c r="AU281" s="22" t="s">
        <v>84</v>
      </c>
      <c r="AY281" s="22" t="s">
        <v>127</v>
      </c>
      <c r="BE281" s="197">
        <f>IF(N281="základní",J281,0)</f>
        <v>0</v>
      </c>
      <c r="BF281" s="197">
        <f>IF(N281="snížená",J281,0)</f>
        <v>0</v>
      </c>
      <c r="BG281" s="197">
        <f>IF(N281="zákl. přenesená",J281,0)</f>
        <v>0</v>
      </c>
      <c r="BH281" s="197">
        <f>IF(N281="sníž. přenesená",J281,0)</f>
        <v>0</v>
      </c>
      <c r="BI281" s="197">
        <f>IF(N281="nulová",J281,0)</f>
        <v>0</v>
      </c>
      <c r="BJ281" s="22" t="s">
        <v>82</v>
      </c>
      <c r="BK281" s="197">
        <f>ROUND(I281*H281,2)</f>
        <v>0</v>
      </c>
      <c r="BL281" s="22" t="s">
        <v>134</v>
      </c>
      <c r="BM281" s="22" t="s">
        <v>434</v>
      </c>
    </row>
    <row r="282" spans="2:65" s="1" customFormat="1" ht="13.5">
      <c r="B282" s="39"/>
      <c r="C282" s="61"/>
      <c r="D282" s="198" t="s">
        <v>136</v>
      </c>
      <c r="E282" s="61"/>
      <c r="F282" s="199" t="s">
        <v>435</v>
      </c>
      <c r="G282" s="61"/>
      <c r="H282" s="61"/>
      <c r="I282" s="157"/>
      <c r="J282" s="61"/>
      <c r="K282" s="61"/>
      <c r="L282" s="59"/>
      <c r="M282" s="200"/>
      <c r="N282" s="40"/>
      <c r="O282" s="40"/>
      <c r="P282" s="40"/>
      <c r="Q282" s="40"/>
      <c r="R282" s="40"/>
      <c r="S282" s="40"/>
      <c r="T282" s="76"/>
      <c r="AT282" s="22" t="s">
        <v>136</v>
      </c>
      <c r="AU282" s="22" t="s">
        <v>84</v>
      </c>
    </row>
    <row r="283" spans="2:65" s="11" customFormat="1" ht="13.5">
      <c r="B283" s="202"/>
      <c r="C283" s="203"/>
      <c r="D283" s="198" t="s">
        <v>140</v>
      </c>
      <c r="E283" s="204" t="s">
        <v>30</v>
      </c>
      <c r="F283" s="205" t="s">
        <v>82</v>
      </c>
      <c r="G283" s="203"/>
      <c r="H283" s="206">
        <v>1</v>
      </c>
      <c r="I283" s="207"/>
      <c r="J283" s="203"/>
      <c r="K283" s="203"/>
      <c r="L283" s="208"/>
      <c r="M283" s="209"/>
      <c r="N283" s="210"/>
      <c r="O283" s="210"/>
      <c r="P283" s="210"/>
      <c r="Q283" s="210"/>
      <c r="R283" s="210"/>
      <c r="S283" s="210"/>
      <c r="T283" s="211"/>
      <c r="AT283" s="212" t="s">
        <v>140</v>
      </c>
      <c r="AU283" s="212" t="s">
        <v>84</v>
      </c>
      <c r="AV283" s="11" t="s">
        <v>84</v>
      </c>
      <c r="AW283" s="11" t="s">
        <v>37</v>
      </c>
      <c r="AX283" s="11" t="s">
        <v>82</v>
      </c>
      <c r="AY283" s="212" t="s">
        <v>127</v>
      </c>
    </row>
    <row r="284" spans="2:65" s="1" customFormat="1" ht="16.5" customHeight="1">
      <c r="B284" s="39"/>
      <c r="C284" s="224" t="s">
        <v>436</v>
      </c>
      <c r="D284" s="224" t="s">
        <v>228</v>
      </c>
      <c r="E284" s="225" t="s">
        <v>437</v>
      </c>
      <c r="F284" s="226" t="s">
        <v>438</v>
      </c>
      <c r="G284" s="227" t="s">
        <v>410</v>
      </c>
      <c r="H284" s="228">
        <v>1</v>
      </c>
      <c r="I284" s="229"/>
      <c r="J284" s="230">
        <f>ROUND(I284*H284,2)</f>
        <v>0</v>
      </c>
      <c r="K284" s="226" t="s">
        <v>133</v>
      </c>
      <c r="L284" s="231"/>
      <c r="M284" s="232" t="s">
        <v>30</v>
      </c>
      <c r="N284" s="233" t="s">
        <v>45</v>
      </c>
      <c r="O284" s="40"/>
      <c r="P284" s="195">
        <f>O284*H284</f>
        <v>0</v>
      </c>
      <c r="Q284" s="195">
        <v>0.04</v>
      </c>
      <c r="R284" s="195">
        <f>Q284*H284</f>
        <v>0.04</v>
      </c>
      <c r="S284" s="195">
        <v>0</v>
      </c>
      <c r="T284" s="196">
        <f>S284*H284</f>
        <v>0</v>
      </c>
      <c r="AR284" s="22" t="s">
        <v>182</v>
      </c>
      <c r="AT284" s="22" t="s">
        <v>228</v>
      </c>
      <c r="AU284" s="22" t="s">
        <v>84</v>
      </c>
      <c r="AY284" s="22" t="s">
        <v>127</v>
      </c>
      <c r="BE284" s="197">
        <f>IF(N284="základní",J284,0)</f>
        <v>0</v>
      </c>
      <c r="BF284" s="197">
        <f>IF(N284="snížená",J284,0)</f>
        <v>0</v>
      </c>
      <c r="BG284" s="197">
        <f>IF(N284="zákl. přenesená",J284,0)</f>
        <v>0</v>
      </c>
      <c r="BH284" s="197">
        <f>IF(N284="sníž. přenesená",J284,0)</f>
        <v>0</v>
      </c>
      <c r="BI284" s="197">
        <f>IF(N284="nulová",J284,0)</f>
        <v>0</v>
      </c>
      <c r="BJ284" s="22" t="s">
        <v>82</v>
      </c>
      <c r="BK284" s="197">
        <f>ROUND(I284*H284,2)</f>
        <v>0</v>
      </c>
      <c r="BL284" s="22" t="s">
        <v>134</v>
      </c>
      <c r="BM284" s="22" t="s">
        <v>439</v>
      </c>
    </row>
    <row r="285" spans="2:65" s="1" customFormat="1" ht="13.5">
      <c r="B285" s="39"/>
      <c r="C285" s="61"/>
      <c r="D285" s="198" t="s">
        <v>136</v>
      </c>
      <c r="E285" s="61"/>
      <c r="F285" s="199" t="s">
        <v>438</v>
      </c>
      <c r="G285" s="61"/>
      <c r="H285" s="61"/>
      <c r="I285" s="157"/>
      <c r="J285" s="61"/>
      <c r="K285" s="61"/>
      <c r="L285" s="59"/>
      <c r="M285" s="200"/>
      <c r="N285" s="40"/>
      <c r="O285" s="40"/>
      <c r="P285" s="40"/>
      <c r="Q285" s="40"/>
      <c r="R285" s="40"/>
      <c r="S285" s="40"/>
      <c r="T285" s="76"/>
      <c r="AT285" s="22" t="s">
        <v>136</v>
      </c>
      <c r="AU285" s="22" t="s">
        <v>84</v>
      </c>
    </row>
    <row r="286" spans="2:65" s="11" customFormat="1" ht="13.5">
      <c r="B286" s="202"/>
      <c r="C286" s="203"/>
      <c r="D286" s="198" t="s">
        <v>140</v>
      </c>
      <c r="E286" s="204" t="s">
        <v>30</v>
      </c>
      <c r="F286" s="205" t="s">
        <v>82</v>
      </c>
      <c r="G286" s="203"/>
      <c r="H286" s="206">
        <v>1</v>
      </c>
      <c r="I286" s="207"/>
      <c r="J286" s="203"/>
      <c r="K286" s="203"/>
      <c r="L286" s="208"/>
      <c r="M286" s="209"/>
      <c r="N286" s="210"/>
      <c r="O286" s="210"/>
      <c r="P286" s="210"/>
      <c r="Q286" s="210"/>
      <c r="R286" s="210"/>
      <c r="S286" s="210"/>
      <c r="T286" s="211"/>
      <c r="AT286" s="212" t="s">
        <v>140</v>
      </c>
      <c r="AU286" s="212" t="s">
        <v>84</v>
      </c>
      <c r="AV286" s="11" t="s">
        <v>84</v>
      </c>
      <c r="AW286" s="11" t="s">
        <v>37</v>
      </c>
      <c r="AX286" s="11" t="s">
        <v>82</v>
      </c>
      <c r="AY286" s="212" t="s">
        <v>127</v>
      </c>
    </row>
    <row r="287" spans="2:65" s="1" customFormat="1" ht="16.5" customHeight="1">
      <c r="B287" s="39"/>
      <c r="C287" s="224" t="s">
        <v>440</v>
      </c>
      <c r="D287" s="224" t="s">
        <v>228</v>
      </c>
      <c r="E287" s="225" t="s">
        <v>441</v>
      </c>
      <c r="F287" s="226" t="s">
        <v>442</v>
      </c>
      <c r="G287" s="227" t="s">
        <v>410</v>
      </c>
      <c r="H287" s="228">
        <v>1</v>
      </c>
      <c r="I287" s="229"/>
      <c r="J287" s="230">
        <f>ROUND(I287*H287,2)</f>
        <v>0</v>
      </c>
      <c r="K287" s="226" t="s">
        <v>30</v>
      </c>
      <c r="L287" s="231"/>
      <c r="M287" s="232" t="s">
        <v>30</v>
      </c>
      <c r="N287" s="233" t="s">
        <v>45</v>
      </c>
      <c r="O287" s="40"/>
      <c r="P287" s="195">
        <f>O287*H287</f>
        <v>0</v>
      </c>
      <c r="Q287" s="195">
        <v>0.03</v>
      </c>
      <c r="R287" s="195">
        <f>Q287*H287</f>
        <v>0.03</v>
      </c>
      <c r="S287" s="195">
        <v>0</v>
      </c>
      <c r="T287" s="196">
        <f>S287*H287</f>
        <v>0</v>
      </c>
      <c r="AR287" s="22" t="s">
        <v>182</v>
      </c>
      <c r="AT287" s="22" t="s">
        <v>228</v>
      </c>
      <c r="AU287" s="22" t="s">
        <v>84</v>
      </c>
      <c r="AY287" s="22" t="s">
        <v>127</v>
      </c>
      <c r="BE287" s="197">
        <f>IF(N287="základní",J287,0)</f>
        <v>0</v>
      </c>
      <c r="BF287" s="197">
        <f>IF(N287="snížená",J287,0)</f>
        <v>0</v>
      </c>
      <c r="BG287" s="197">
        <f>IF(N287="zákl. přenesená",J287,0)</f>
        <v>0</v>
      </c>
      <c r="BH287" s="197">
        <f>IF(N287="sníž. přenesená",J287,0)</f>
        <v>0</v>
      </c>
      <c r="BI287" s="197">
        <f>IF(N287="nulová",J287,0)</f>
        <v>0</v>
      </c>
      <c r="BJ287" s="22" t="s">
        <v>82</v>
      </c>
      <c r="BK287" s="197">
        <f>ROUND(I287*H287,2)</f>
        <v>0</v>
      </c>
      <c r="BL287" s="22" t="s">
        <v>134</v>
      </c>
      <c r="BM287" s="22" t="s">
        <v>443</v>
      </c>
    </row>
    <row r="288" spans="2:65" s="1" customFormat="1" ht="13.5">
      <c r="B288" s="39"/>
      <c r="C288" s="61"/>
      <c r="D288" s="198" t="s">
        <v>136</v>
      </c>
      <c r="E288" s="61"/>
      <c r="F288" s="199" t="s">
        <v>442</v>
      </c>
      <c r="G288" s="61"/>
      <c r="H288" s="61"/>
      <c r="I288" s="157"/>
      <c r="J288" s="61"/>
      <c r="K288" s="61"/>
      <c r="L288" s="59"/>
      <c r="M288" s="200"/>
      <c r="N288" s="40"/>
      <c r="O288" s="40"/>
      <c r="P288" s="40"/>
      <c r="Q288" s="40"/>
      <c r="R288" s="40"/>
      <c r="S288" s="40"/>
      <c r="T288" s="76"/>
      <c r="AT288" s="22" t="s">
        <v>136</v>
      </c>
      <c r="AU288" s="22" t="s">
        <v>84</v>
      </c>
    </row>
    <row r="289" spans="2:65" s="11" customFormat="1" ht="13.5">
      <c r="B289" s="202"/>
      <c r="C289" s="203"/>
      <c r="D289" s="198" t="s">
        <v>140</v>
      </c>
      <c r="E289" s="204" t="s">
        <v>30</v>
      </c>
      <c r="F289" s="205" t="s">
        <v>82</v>
      </c>
      <c r="G289" s="203"/>
      <c r="H289" s="206">
        <v>1</v>
      </c>
      <c r="I289" s="207"/>
      <c r="J289" s="203"/>
      <c r="K289" s="203"/>
      <c r="L289" s="208"/>
      <c r="M289" s="209"/>
      <c r="N289" s="210"/>
      <c r="O289" s="210"/>
      <c r="P289" s="210"/>
      <c r="Q289" s="210"/>
      <c r="R289" s="210"/>
      <c r="S289" s="210"/>
      <c r="T289" s="211"/>
      <c r="AT289" s="212" t="s">
        <v>140</v>
      </c>
      <c r="AU289" s="212" t="s">
        <v>84</v>
      </c>
      <c r="AV289" s="11" t="s">
        <v>84</v>
      </c>
      <c r="AW289" s="11" t="s">
        <v>37</v>
      </c>
      <c r="AX289" s="11" t="s">
        <v>82</v>
      </c>
      <c r="AY289" s="212" t="s">
        <v>127</v>
      </c>
    </row>
    <row r="290" spans="2:65" s="1" customFormat="1" ht="16.5" customHeight="1">
      <c r="B290" s="39"/>
      <c r="C290" s="224" t="s">
        <v>444</v>
      </c>
      <c r="D290" s="224" t="s">
        <v>228</v>
      </c>
      <c r="E290" s="225" t="s">
        <v>445</v>
      </c>
      <c r="F290" s="226" t="s">
        <v>446</v>
      </c>
      <c r="G290" s="227" t="s">
        <v>410</v>
      </c>
      <c r="H290" s="228">
        <v>1</v>
      </c>
      <c r="I290" s="229"/>
      <c r="J290" s="230">
        <f>ROUND(I290*H290,2)</f>
        <v>0</v>
      </c>
      <c r="K290" s="226" t="s">
        <v>133</v>
      </c>
      <c r="L290" s="231"/>
      <c r="M290" s="232" t="s">
        <v>30</v>
      </c>
      <c r="N290" s="233" t="s">
        <v>45</v>
      </c>
      <c r="O290" s="40"/>
      <c r="P290" s="195">
        <f>O290*H290</f>
        <v>0</v>
      </c>
      <c r="Q290" s="195">
        <v>4.0000000000000001E-3</v>
      </c>
      <c r="R290" s="195">
        <f>Q290*H290</f>
        <v>4.0000000000000001E-3</v>
      </c>
      <c r="S290" s="195">
        <v>0</v>
      </c>
      <c r="T290" s="196">
        <f>S290*H290</f>
        <v>0</v>
      </c>
      <c r="AR290" s="22" t="s">
        <v>182</v>
      </c>
      <c r="AT290" s="22" t="s">
        <v>228</v>
      </c>
      <c r="AU290" s="22" t="s">
        <v>84</v>
      </c>
      <c r="AY290" s="22" t="s">
        <v>127</v>
      </c>
      <c r="BE290" s="197">
        <f>IF(N290="základní",J290,0)</f>
        <v>0</v>
      </c>
      <c r="BF290" s="197">
        <f>IF(N290="snížená",J290,0)</f>
        <v>0</v>
      </c>
      <c r="BG290" s="197">
        <f>IF(N290="zákl. přenesená",J290,0)</f>
        <v>0</v>
      </c>
      <c r="BH290" s="197">
        <f>IF(N290="sníž. přenesená",J290,0)</f>
        <v>0</v>
      </c>
      <c r="BI290" s="197">
        <f>IF(N290="nulová",J290,0)</f>
        <v>0</v>
      </c>
      <c r="BJ290" s="22" t="s">
        <v>82</v>
      </c>
      <c r="BK290" s="197">
        <f>ROUND(I290*H290,2)</f>
        <v>0</v>
      </c>
      <c r="BL290" s="22" t="s">
        <v>134</v>
      </c>
      <c r="BM290" s="22" t="s">
        <v>447</v>
      </c>
    </row>
    <row r="291" spans="2:65" s="1" customFormat="1" ht="13.5">
      <c r="B291" s="39"/>
      <c r="C291" s="61"/>
      <c r="D291" s="198" t="s">
        <v>136</v>
      </c>
      <c r="E291" s="61"/>
      <c r="F291" s="199" t="s">
        <v>446</v>
      </c>
      <c r="G291" s="61"/>
      <c r="H291" s="61"/>
      <c r="I291" s="157"/>
      <c r="J291" s="61"/>
      <c r="K291" s="61"/>
      <c r="L291" s="59"/>
      <c r="M291" s="200"/>
      <c r="N291" s="40"/>
      <c r="O291" s="40"/>
      <c r="P291" s="40"/>
      <c r="Q291" s="40"/>
      <c r="R291" s="40"/>
      <c r="S291" s="40"/>
      <c r="T291" s="76"/>
      <c r="AT291" s="22" t="s">
        <v>136</v>
      </c>
      <c r="AU291" s="22" t="s">
        <v>84</v>
      </c>
    </row>
    <row r="292" spans="2:65" s="11" customFormat="1" ht="13.5">
      <c r="B292" s="202"/>
      <c r="C292" s="203"/>
      <c r="D292" s="198" t="s">
        <v>140</v>
      </c>
      <c r="E292" s="204" t="s">
        <v>30</v>
      </c>
      <c r="F292" s="205" t="s">
        <v>82</v>
      </c>
      <c r="G292" s="203"/>
      <c r="H292" s="206">
        <v>1</v>
      </c>
      <c r="I292" s="207"/>
      <c r="J292" s="203"/>
      <c r="K292" s="203"/>
      <c r="L292" s="208"/>
      <c r="M292" s="209"/>
      <c r="N292" s="210"/>
      <c r="O292" s="210"/>
      <c r="P292" s="210"/>
      <c r="Q292" s="210"/>
      <c r="R292" s="210"/>
      <c r="S292" s="210"/>
      <c r="T292" s="211"/>
      <c r="AT292" s="212" t="s">
        <v>140</v>
      </c>
      <c r="AU292" s="212" t="s">
        <v>84</v>
      </c>
      <c r="AV292" s="11" t="s">
        <v>84</v>
      </c>
      <c r="AW292" s="11" t="s">
        <v>37</v>
      </c>
      <c r="AX292" s="11" t="s">
        <v>82</v>
      </c>
      <c r="AY292" s="212" t="s">
        <v>127</v>
      </c>
    </row>
    <row r="293" spans="2:65" s="1" customFormat="1" ht="25.5" customHeight="1">
      <c r="B293" s="39"/>
      <c r="C293" s="186" t="s">
        <v>448</v>
      </c>
      <c r="D293" s="186" t="s">
        <v>129</v>
      </c>
      <c r="E293" s="187" t="s">
        <v>449</v>
      </c>
      <c r="F293" s="188" t="s">
        <v>450</v>
      </c>
      <c r="G293" s="189" t="s">
        <v>451</v>
      </c>
      <c r="H293" s="190">
        <v>1</v>
      </c>
      <c r="I293" s="191"/>
      <c r="J293" s="192">
        <f>ROUND(I293*H293,2)</f>
        <v>0</v>
      </c>
      <c r="K293" s="188" t="s">
        <v>133</v>
      </c>
      <c r="L293" s="59"/>
      <c r="M293" s="193" t="s">
        <v>30</v>
      </c>
      <c r="N293" s="194" t="s">
        <v>45</v>
      </c>
      <c r="O293" s="40"/>
      <c r="P293" s="195">
        <f>O293*H293</f>
        <v>0</v>
      </c>
      <c r="Q293" s="195">
        <v>3.9733800000000001</v>
      </c>
      <c r="R293" s="195">
        <f>Q293*H293</f>
        <v>3.9733800000000001</v>
      </c>
      <c r="S293" s="195">
        <v>0</v>
      </c>
      <c r="T293" s="196">
        <f>S293*H293</f>
        <v>0</v>
      </c>
      <c r="AR293" s="22" t="s">
        <v>134</v>
      </c>
      <c r="AT293" s="22" t="s">
        <v>129</v>
      </c>
      <c r="AU293" s="22" t="s">
        <v>84</v>
      </c>
      <c r="AY293" s="22" t="s">
        <v>127</v>
      </c>
      <c r="BE293" s="197">
        <f>IF(N293="základní",J293,0)</f>
        <v>0</v>
      </c>
      <c r="BF293" s="197">
        <f>IF(N293="snížená",J293,0)</f>
        <v>0</v>
      </c>
      <c r="BG293" s="197">
        <f>IF(N293="zákl. přenesená",J293,0)</f>
        <v>0</v>
      </c>
      <c r="BH293" s="197">
        <f>IF(N293="sníž. přenesená",J293,0)</f>
        <v>0</v>
      </c>
      <c r="BI293" s="197">
        <f>IF(N293="nulová",J293,0)</f>
        <v>0</v>
      </c>
      <c r="BJ293" s="22" t="s">
        <v>82</v>
      </c>
      <c r="BK293" s="197">
        <f>ROUND(I293*H293,2)</f>
        <v>0</v>
      </c>
      <c r="BL293" s="22" t="s">
        <v>134</v>
      </c>
      <c r="BM293" s="22" t="s">
        <v>452</v>
      </c>
    </row>
    <row r="294" spans="2:65" s="1" customFormat="1" ht="27">
      <c r="B294" s="39"/>
      <c r="C294" s="61"/>
      <c r="D294" s="198" t="s">
        <v>136</v>
      </c>
      <c r="E294" s="61"/>
      <c r="F294" s="199" t="s">
        <v>453</v>
      </c>
      <c r="G294" s="61"/>
      <c r="H294" s="61"/>
      <c r="I294" s="157"/>
      <c r="J294" s="61"/>
      <c r="K294" s="61"/>
      <c r="L294" s="59"/>
      <c r="M294" s="200"/>
      <c r="N294" s="40"/>
      <c r="O294" s="40"/>
      <c r="P294" s="40"/>
      <c r="Q294" s="40"/>
      <c r="R294" s="40"/>
      <c r="S294" s="40"/>
      <c r="T294" s="76"/>
      <c r="AT294" s="22" t="s">
        <v>136</v>
      </c>
      <c r="AU294" s="22" t="s">
        <v>84</v>
      </c>
    </row>
    <row r="295" spans="2:65" s="1" customFormat="1" ht="108">
      <c r="B295" s="39"/>
      <c r="C295" s="61"/>
      <c r="D295" s="198" t="s">
        <v>138</v>
      </c>
      <c r="E295" s="61"/>
      <c r="F295" s="201" t="s">
        <v>454</v>
      </c>
      <c r="G295" s="61"/>
      <c r="H295" s="61"/>
      <c r="I295" s="157"/>
      <c r="J295" s="61"/>
      <c r="K295" s="61"/>
      <c r="L295" s="59"/>
      <c r="M295" s="200"/>
      <c r="N295" s="40"/>
      <c r="O295" s="40"/>
      <c r="P295" s="40"/>
      <c r="Q295" s="40"/>
      <c r="R295" s="40"/>
      <c r="S295" s="40"/>
      <c r="T295" s="76"/>
      <c r="AT295" s="22" t="s">
        <v>138</v>
      </c>
      <c r="AU295" s="22" t="s">
        <v>84</v>
      </c>
    </row>
    <row r="296" spans="2:65" s="11" customFormat="1" ht="13.5">
      <c r="B296" s="202"/>
      <c r="C296" s="203"/>
      <c r="D296" s="198" t="s">
        <v>140</v>
      </c>
      <c r="E296" s="204" t="s">
        <v>30</v>
      </c>
      <c r="F296" s="205" t="s">
        <v>82</v>
      </c>
      <c r="G296" s="203"/>
      <c r="H296" s="206">
        <v>1</v>
      </c>
      <c r="I296" s="207"/>
      <c r="J296" s="203"/>
      <c r="K296" s="203"/>
      <c r="L296" s="208"/>
      <c r="M296" s="209"/>
      <c r="N296" s="210"/>
      <c r="O296" s="210"/>
      <c r="P296" s="210"/>
      <c r="Q296" s="210"/>
      <c r="R296" s="210"/>
      <c r="S296" s="210"/>
      <c r="T296" s="211"/>
      <c r="AT296" s="212" t="s">
        <v>140</v>
      </c>
      <c r="AU296" s="212" t="s">
        <v>84</v>
      </c>
      <c r="AV296" s="11" t="s">
        <v>84</v>
      </c>
      <c r="AW296" s="11" t="s">
        <v>37</v>
      </c>
      <c r="AX296" s="11" t="s">
        <v>82</v>
      </c>
      <c r="AY296" s="212" t="s">
        <v>127</v>
      </c>
    </row>
    <row r="297" spans="2:65" s="1" customFormat="1" ht="25.5" customHeight="1">
      <c r="B297" s="39"/>
      <c r="C297" s="186" t="s">
        <v>455</v>
      </c>
      <c r="D297" s="186" t="s">
        <v>129</v>
      </c>
      <c r="E297" s="187" t="s">
        <v>456</v>
      </c>
      <c r="F297" s="188" t="s">
        <v>457</v>
      </c>
      <c r="G297" s="189" t="s">
        <v>410</v>
      </c>
      <c r="H297" s="190">
        <v>1</v>
      </c>
      <c r="I297" s="191"/>
      <c r="J297" s="192">
        <f>ROUND(I297*H297,2)</f>
        <v>0</v>
      </c>
      <c r="K297" s="188" t="s">
        <v>133</v>
      </c>
      <c r="L297" s="59"/>
      <c r="M297" s="193" t="s">
        <v>30</v>
      </c>
      <c r="N297" s="194" t="s">
        <v>45</v>
      </c>
      <c r="O297" s="40"/>
      <c r="P297" s="195">
        <f>O297*H297</f>
        <v>0</v>
      </c>
      <c r="Q297" s="195">
        <v>0.21734000000000001</v>
      </c>
      <c r="R297" s="195">
        <f>Q297*H297</f>
        <v>0.21734000000000001</v>
      </c>
      <c r="S297" s="195">
        <v>0</v>
      </c>
      <c r="T297" s="196">
        <f>S297*H297</f>
        <v>0</v>
      </c>
      <c r="AR297" s="22" t="s">
        <v>134</v>
      </c>
      <c r="AT297" s="22" t="s">
        <v>129</v>
      </c>
      <c r="AU297" s="22" t="s">
        <v>84</v>
      </c>
      <c r="AY297" s="22" t="s">
        <v>127</v>
      </c>
      <c r="BE297" s="197">
        <f>IF(N297="základní",J297,0)</f>
        <v>0</v>
      </c>
      <c r="BF297" s="197">
        <f>IF(N297="snížená",J297,0)</f>
        <v>0</v>
      </c>
      <c r="BG297" s="197">
        <f>IF(N297="zákl. přenesená",J297,0)</f>
        <v>0</v>
      </c>
      <c r="BH297" s="197">
        <f>IF(N297="sníž. přenesená",J297,0)</f>
        <v>0</v>
      </c>
      <c r="BI297" s="197">
        <f>IF(N297="nulová",J297,0)</f>
        <v>0</v>
      </c>
      <c r="BJ297" s="22" t="s">
        <v>82</v>
      </c>
      <c r="BK297" s="197">
        <f>ROUND(I297*H297,2)</f>
        <v>0</v>
      </c>
      <c r="BL297" s="22" t="s">
        <v>134</v>
      </c>
      <c r="BM297" s="22" t="s">
        <v>458</v>
      </c>
    </row>
    <row r="298" spans="2:65" s="1" customFormat="1" ht="13.5">
      <c r="B298" s="39"/>
      <c r="C298" s="61"/>
      <c r="D298" s="198" t="s">
        <v>136</v>
      </c>
      <c r="E298" s="61"/>
      <c r="F298" s="199" t="s">
        <v>457</v>
      </c>
      <c r="G298" s="61"/>
      <c r="H298" s="61"/>
      <c r="I298" s="157"/>
      <c r="J298" s="61"/>
      <c r="K298" s="61"/>
      <c r="L298" s="59"/>
      <c r="M298" s="200"/>
      <c r="N298" s="40"/>
      <c r="O298" s="40"/>
      <c r="P298" s="40"/>
      <c r="Q298" s="40"/>
      <c r="R298" s="40"/>
      <c r="S298" s="40"/>
      <c r="T298" s="76"/>
      <c r="AT298" s="22" t="s">
        <v>136</v>
      </c>
      <c r="AU298" s="22" t="s">
        <v>84</v>
      </c>
    </row>
    <row r="299" spans="2:65" s="1" customFormat="1" ht="40.5">
      <c r="B299" s="39"/>
      <c r="C299" s="61"/>
      <c r="D299" s="198" t="s">
        <v>138</v>
      </c>
      <c r="E299" s="61"/>
      <c r="F299" s="201" t="s">
        <v>459</v>
      </c>
      <c r="G299" s="61"/>
      <c r="H299" s="61"/>
      <c r="I299" s="157"/>
      <c r="J299" s="61"/>
      <c r="K299" s="61"/>
      <c r="L299" s="59"/>
      <c r="M299" s="200"/>
      <c r="N299" s="40"/>
      <c r="O299" s="40"/>
      <c r="P299" s="40"/>
      <c r="Q299" s="40"/>
      <c r="R299" s="40"/>
      <c r="S299" s="40"/>
      <c r="T299" s="76"/>
      <c r="AT299" s="22" t="s">
        <v>138</v>
      </c>
      <c r="AU299" s="22" t="s">
        <v>84</v>
      </c>
    </row>
    <row r="300" spans="2:65" s="11" customFormat="1" ht="13.5">
      <c r="B300" s="202"/>
      <c r="C300" s="203"/>
      <c r="D300" s="198" t="s">
        <v>140</v>
      </c>
      <c r="E300" s="204" t="s">
        <v>30</v>
      </c>
      <c r="F300" s="205" t="s">
        <v>82</v>
      </c>
      <c r="G300" s="203"/>
      <c r="H300" s="206">
        <v>1</v>
      </c>
      <c r="I300" s="207"/>
      <c r="J300" s="203"/>
      <c r="K300" s="203"/>
      <c r="L300" s="208"/>
      <c r="M300" s="209"/>
      <c r="N300" s="210"/>
      <c r="O300" s="210"/>
      <c r="P300" s="210"/>
      <c r="Q300" s="210"/>
      <c r="R300" s="210"/>
      <c r="S300" s="210"/>
      <c r="T300" s="211"/>
      <c r="AT300" s="212" t="s">
        <v>140</v>
      </c>
      <c r="AU300" s="212" t="s">
        <v>84</v>
      </c>
      <c r="AV300" s="11" t="s">
        <v>84</v>
      </c>
      <c r="AW300" s="11" t="s">
        <v>37</v>
      </c>
      <c r="AX300" s="11" t="s">
        <v>82</v>
      </c>
      <c r="AY300" s="212" t="s">
        <v>127</v>
      </c>
    </row>
    <row r="301" spans="2:65" s="1" customFormat="1" ht="16.5" customHeight="1">
      <c r="B301" s="39"/>
      <c r="C301" s="224" t="s">
        <v>460</v>
      </c>
      <c r="D301" s="224" t="s">
        <v>228</v>
      </c>
      <c r="E301" s="225" t="s">
        <v>461</v>
      </c>
      <c r="F301" s="226" t="s">
        <v>462</v>
      </c>
      <c r="G301" s="227" t="s">
        <v>410</v>
      </c>
      <c r="H301" s="228">
        <v>1</v>
      </c>
      <c r="I301" s="229"/>
      <c r="J301" s="230">
        <f>ROUND(I301*H301,2)</f>
        <v>0</v>
      </c>
      <c r="K301" s="226" t="s">
        <v>133</v>
      </c>
      <c r="L301" s="231"/>
      <c r="M301" s="232" t="s">
        <v>30</v>
      </c>
      <c r="N301" s="233" t="s">
        <v>45</v>
      </c>
      <c r="O301" s="40"/>
      <c r="P301" s="195">
        <f>O301*H301</f>
        <v>0</v>
      </c>
      <c r="Q301" s="195">
        <v>5.0599999999999999E-2</v>
      </c>
      <c r="R301" s="195">
        <f>Q301*H301</f>
        <v>5.0599999999999999E-2</v>
      </c>
      <c r="S301" s="195">
        <v>0</v>
      </c>
      <c r="T301" s="196">
        <f>S301*H301</f>
        <v>0</v>
      </c>
      <c r="AR301" s="22" t="s">
        <v>182</v>
      </c>
      <c r="AT301" s="22" t="s">
        <v>228</v>
      </c>
      <c r="AU301" s="22" t="s">
        <v>84</v>
      </c>
      <c r="AY301" s="22" t="s">
        <v>127</v>
      </c>
      <c r="BE301" s="197">
        <f>IF(N301="základní",J301,0)</f>
        <v>0</v>
      </c>
      <c r="BF301" s="197">
        <f>IF(N301="snížená",J301,0)</f>
        <v>0</v>
      </c>
      <c r="BG301" s="197">
        <f>IF(N301="zákl. přenesená",J301,0)</f>
        <v>0</v>
      </c>
      <c r="BH301" s="197">
        <f>IF(N301="sníž. přenesená",J301,0)</f>
        <v>0</v>
      </c>
      <c r="BI301" s="197">
        <f>IF(N301="nulová",J301,0)</f>
        <v>0</v>
      </c>
      <c r="BJ301" s="22" t="s">
        <v>82</v>
      </c>
      <c r="BK301" s="197">
        <f>ROUND(I301*H301,2)</f>
        <v>0</v>
      </c>
      <c r="BL301" s="22" t="s">
        <v>134</v>
      </c>
      <c r="BM301" s="22" t="s">
        <v>463</v>
      </c>
    </row>
    <row r="302" spans="2:65" s="1" customFormat="1" ht="13.5">
      <c r="B302" s="39"/>
      <c r="C302" s="61"/>
      <c r="D302" s="198" t="s">
        <v>136</v>
      </c>
      <c r="E302" s="61"/>
      <c r="F302" s="199" t="s">
        <v>464</v>
      </c>
      <c r="G302" s="61"/>
      <c r="H302" s="61"/>
      <c r="I302" s="157"/>
      <c r="J302" s="61"/>
      <c r="K302" s="61"/>
      <c r="L302" s="59"/>
      <c r="M302" s="200"/>
      <c r="N302" s="40"/>
      <c r="O302" s="40"/>
      <c r="P302" s="40"/>
      <c r="Q302" s="40"/>
      <c r="R302" s="40"/>
      <c r="S302" s="40"/>
      <c r="T302" s="76"/>
      <c r="AT302" s="22" t="s">
        <v>136</v>
      </c>
      <c r="AU302" s="22" t="s">
        <v>84</v>
      </c>
    </row>
    <row r="303" spans="2:65" s="1" customFormat="1" ht="27">
      <c r="B303" s="39"/>
      <c r="C303" s="61"/>
      <c r="D303" s="198" t="s">
        <v>420</v>
      </c>
      <c r="E303" s="61"/>
      <c r="F303" s="201" t="s">
        <v>465</v>
      </c>
      <c r="G303" s="61"/>
      <c r="H303" s="61"/>
      <c r="I303" s="157"/>
      <c r="J303" s="61"/>
      <c r="K303" s="61"/>
      <c r="L303" s="59"/>
      <c r="M303" s="200"/>
      <c r="N303" s="40"/>
      <c r="O303" s="40"/>
      <c r="P303" s="40"/>
      <c r="Q303" s="40"/>
      <c r="R303" s="40"/>
      <c r="S303" s="40"/>
      <c r="T303" s="76"/>
      <c r="AT303" s="22" t="s">
        <v>420</v>
      </c>
      <c r="AU303" s="22" t="s">
        <v>84</v>
      </c>
    </row>
    <row r="304" spans="2:65" s="11" customFormat="1" ht="13.5">
      <c r="B304" s="202"/>
      <c r="C304" s="203"/>
      <c r="D304" s="198" t="s">
        <v>140</v>
      </c>
      <c r="E304" s="204" t="s">
        <v>30</v>
      </c>
      <c r="F304" s="205" t="s">
        <v>82</v>
      </c>
      <c r="G304" s="203"/>
      <c r="H304" s="206">
        <v>1</v>
      </c>
      <c r="I304" s="207"/>
      <c r="J304" s="203"/>
      <c r="K304" s="203"/>
      <c r="L304" s="208"/>
      <c r="M304" s="209"/>
      <c r="N304" s="210"/>
      <c r="O304" s="210"/>
      <c r="P304" s="210"/>
      <c r="Q304" s="210"/>
      <c r="R304" s="210"/>
      <c r="S304" s="210"/>
      <c r="T304" s="211"/>
      <c r="AT304" s="212" t="s">
        <v>140</v>
      </c>
      <c r="AU304" s="212" t="s">
        <v>84</v>
      </c>
      <c r="AV304" s="11" t="s">
        <v>84</v>
      </c>
      <c r="AW304" s="11" t="s">
        <v>37</v>
      </c>
      <c r="AX304" s="11" t="s">
        <v>82</v>
      </c>
      <c r="AY304" s="212" t="s">
        <v>127</v>
      </c>
    </row>
    <row r="305" spans="2:65" s="1" customFormat="1" ht="25.5" customHeight="1">
      <c r="B305" s="39"/>
      <c r="C305" s="186" t="s">
        <v>466</v>
      </c>
      <c r="D305" s="186" t="s">
        <v>129</v>
      </c>
      <c r="E305" s="187" t="s">
        <v>467</v>
      </c>
      <c r="F305" s="188" t="s">
        <v>468</v>
      </c>
      <c r="G305" s="189" t="s">
        <v>132</v>
      </c>
      <c r="H305" s="190">
        <v>0.5</v>
      </c>
      <c r="I305" s="191"/>
      <c r="J305" s="192">
        <f>ROUND(I305*H305,2)</f>
        <v>0</v>
      </c>
      <c r="K305" s="188" t="s">
        <v>133</v>
      </c>
      <c r="L305" s="59"/>
      <c r="M305" s="193" t="s">
        <v>30</v>
      </c>
      <c r="N305" s="194" t="s">
        <v>45</v>
      </c>
      <c r="O305" s="40"/>
      <c r="P305" s="195">
        <f>O305*H305</f>
        <v>0</v>
      </c>
      <c r="Q305" s="195">
        <v>0</v>
      </c>
      <c r="R305" s="195">
        <f>Q305*H305</f>
        <v>0</v>
      </c>
      <c r="S305" s="195">
        <v>0</v>
      </c>
      <c r="T305" s="196">
        <f>S305*H305</f>
        <v>0</v>
      </c>
      <c r="AR305" s="22" t="s">
        <v>134</v>
      </c>
      <c r="AT305" s="22" t="s">
        <v>129</v>
      </c>
      <c r="AU305" s="22" t="s">
        <v>84</v>
      </c>
      <c r="AY305" s="22" t="s">
        <v>127</v>
      </c>
      <c r="BE305" s="197">
        <f>IF(N305="základní",J305,0)</f>
        <v>0</v>
      </c>
      <c r="BF305" s="197">
        <f>IF(N305="snížená",J305,0)</f>
        <v>0</v>
      </c>
      <c r="BG305" s="197">
        <f>IF(N305="zákl. přenesená",J305,0)</f>
        <v>0</v>
      </c>
      <c r="BH305" s="197">
        <f>IF(N305="sníž. přenesená",J305,0)</f>
        <v>0</v>
      </c>
      <c r="BI305" s="197">
        <f>IF(N305="nulová",J305,0)</f>
        <v>0</v>
      </c>
      <c r="BJ305" s="22" t="s">
        <v>82</v>
      </c>
      <c r="BK305" s="197">
        <f>ROUND(I305*H305,2)</f>
        <v>0</v>
      </c>
      <c r="BL305" s="22" t="s">
        <v>134</v>
      </c>
      <c r="BM305" s="22" t="s">
        <v>469</v>
      </c>
    </row>
    <row r="306" spans="2:65" s="1" customFormat="1" ht="27">
      <c r="B306" s="39"/>
      <c r="C306" s="61"/>
      <c r="D306" s="198" t="s">
        <v>136</v>
      </c>
      <c r="E306" s="61"/>
      <c r="F306" s="199" t="s">
        <v>470</v>
      </c>
      <c r="G306" s="61"/>
      <c r="H306" s="61"/>
      <c r="I306" s="157"/>
      <c r="J306" s="61"/>
      <c r="K306" s="61"/>
      <c r="L306" s="59"/>
      <c r="M306" s="200"/>
      <c r="N306" s="40"/>
      <c r="O306" s="40"/>
      <c r="P306" s="40"/>
      <c r="Q306" s="40"/>
      <c r="R306" s="40"/>
      <c r="S306" s="40"/>
      <c r="T306" s="76"/>
      <c r="AT306" s="22" t="s">
        <v>136</v>
      </c>
      <c r="AU306" s="22" t="s">
        <v>84</v>
      </c>
    </row>
    <row r="307" spans="2:65" s="11" customFormat="1" ht="13.5">
      <c r="B307" s="202"/>
      <c r="C307" s="203"/>
      <c r="D307" s="198" t="s">
        <v>140</v>
      </c>
      <c r="E307" s="204" t="s">
        <v>30</v>
      </c>
      <c r="F307" s="205" t="s">
        <v>471</v>
      </c>
      <c r="G307" s="203"/>
      <c r="H307" s="206">
        <v>0.5</v>
      </c>
      <c r="I307" s="207"/>
      <c r="J307" s="203"/>
      <c r="K307" s="203"/>
      <c r="L307" s="208"/>
      <c r="M307" s="209"/>
      <c r="N307" s="210"/>
      <c r="O307" s="210"/>
      <c r="P307" s="210"/>
      <c r="Q307" s="210"/>
      <c r="R307" s="210"/>
      <c r="S307" s="210"/>
      <c r="T307" s="211"/>
      <c r="AT307" s="212" t="s">
        <v>140</v>
      </c>
      <c r="AU307" s="212" t="s">
        <v>84</v>
      </c>
      <c r="AV307" s="11" t="s">
        <v>84</v>
      </c>
      <c r="AW307" s="11" t="s">
        <v>37</v>
      </c>
      <c r="AX307" s="11" t="s">
        <v>82</v>
      </c>
      <c r="AY307" s="212" t="s">
        <v>127</v>
      </c>
    </row>
    <row r="308" spans="2:65" s="1" customFormat="1" ht="16.5" customHeight="1">
      <c r="B308" s="39"/>
      <c r="C308" s="186" t="s">
        <v>472</v>
      </c>
      <c r="D308" s="186" t="s">
        <v>129</v>
      </c>
      <c r="E308" s="187" t="s">
        <v>473</v>
      </c>
      <c r="F308" s="188" t="s">
        <v>474</v>
      </c>
      <c r="G308" s="189" t="s">
        <v>410</v>
      </c>
      <c r="H308" s="190">
        <v>2</v>
      </c>
      <c r="I308" s="191"/>
      <c r="J308" s="192">
        <f>ROUND(I308*H308,2)</f>
        <v>0</v>
      </c>
      <c r="K308" s="188" t="s">
        <v>30</v>
      </c>
      <c r="L308" s="59"/>
      <c r="M308" s="193" t="s">
        <v>30</v>
      </c>
      <c r="N308" s="194" t="s">
        <v>45</v>
      </c>
      <c r="O308" s="40"/>
      <c r="P308" s="195">
        <f>O308*H308</f>
        <v>0</v>
      </c>
      <c r="Q308" s="195">
        <v>0</v>
      </c>
      <c r="R308" s="195">
        <f>Q308*H308</f>
        <v>0</v>
      </c>
      <c r="S308" s="195">
        <v>0</v>
      </c>
      <c r="T308" s="196">
        <f>S308*H308</f>
        <v>0</v>
      </c>
      <c r="AR308" s="22" t="s">
        <v>134</v>
      </c>
      <c r="AT308" s="22" t="s">
        <v>129</v>
      </c>
      <c r="AU308" s="22" t="s">
        <v>84</v>
      </c>
      <c r="AY308" s="22" t="s">
        <v>127</v>
      </c>
      <c r="BE308" s="197">
        <f>IF(N308="základní",J308,0)</f>
        <v>0</v>
      </c>
      <c r="BF308" s="197">
        <f>IF(N308="snížená",J308,0)</f>
        <v>0</v>
      </c>
      <c r="BG308" s="197">
        <f>IF(N308="zákl. přenesená",J308,0)</f>
        <v>0</v>
      </c>
      <c r="BH308" s="197">
        <f>IF(N308="sníž. přenesená",J308,0)</f>
        <v>0</v>
      </c>
      <c r="BI308" s="197">
        <f>IF(N308="nulová",J308,0)</f>
        <v>0</v>
      </c>
      <c r="BJ308" s="22" t="s">
        <v>82</v>
      </c>
      <c r="BK308" s="197">
        <f>ROUND(I308*H308,2)</f>
        <v>0</v>
      </c>
      <c r="BL308" s="22" t="s">
        <v>134</v>
      </c>
      <c r="BM308" s="22" t="s">
        <v>475</v>
      </c>
    </row>
    <row r="309" spans="2:65" s="1" customFormat="1" ht="13.5">
      <c r="B309" s="39"/>
      <c r="C309" s="61"/>
      <c r="D309" s="198" t="s">
        <v>136</v>
      </c>
      <c r="E309" s="61"/>
      <c r="F309" s="199" t="s">
        <v>476</v>
      </c>
      <c r="G309" s="61"/>
      <c r="H309" s="61"/>
      <c r="I309" s="157"/>
      <c r="J309" s="61"/>
      <c r="K309" s="61"/>
      <c r="L309" s="59"/>
      <c r="M309" s="200"/>
      <c r="N309" s="40"/>
      <c r="O309" s="40"/>
      <c r="P309" s="40"/>
      <c r="Q309" s="40"/>
      <c r="R309" s="40"/>
      <c r="S309" s="40"/>
      <c r="T309" s="76"/>
      <c r="AT309" s="22" t="s">
        <v>136</v>
      </c>
      <c r="AU309" s="22" t="s">
        <v>84</v>
      </c>
    </row>
    <row r="310" spans="2:65" s="1" customFormat="1" ht="40.5">
      <c r="B310" s="39"/>
      <c r="C310" s="61"/>
      <c r="D310" s="198" t="s">
        <v>420</v>
      </c>
      <c r="E310" s="61"/>
      <c r="F310" s="201" t="s">
        <v>477</v>
      </c>
      <c r="G310" s="61"/>
      <c r="H310" s="61"/>
      <c r="I310" s="157"/>
      <c r="J310" s="61"/>
      <c r="K310" s="61"/>
      <c r="L310" s="59"/>
      <c r="M310" s="200"/>
      <c r="N310" s="40"/>
      <c r="O310" s="40"/>
      <c r="P310" s="40"/>
      <c r="Q310" s="40"/>
      <c r="R310" s="40"/>
      <c r="S310" s="40"/>
      <c r="T310" s="76"/>
      <c r="AT310" s="22" t="s">
        <v>420</v>
      </c>
      <c r="AU310" s="22" t="s">
        <v>84</v>
      </c>
    </row>
    <row r="311" spans="2:65" s="11" customFormat="1" ht="13.5">
      <c r="B311" s="202"/>
      <c r="C311" s="203"/>
      <c r="D311" s="198" t="s">
        <v>140</v>
      </c>
      <c r="E311" s="204" t="s">
        <v>30</v>
      </c>
      <c r="F311" s="205" t="s">
        <v>478</v>
      </c>
      <c r="G311" s="203"/>
      <c r="H311" s="206">
        <v>2</v>
      </c>
      <c r="I311" s="207"/>
      <c r="J311" s="203"/>
      <c r="K311" s="203"/>
      <c r="L311" s="208"/>
      <c r="M311" s="209"/>
      <c r="N311" s="210"/>
      <c r="O311" s="210"/>
      <c r="P311" s="210"/>
      <c r="Q311" s="210"/>
      <c r="R311" s="210"/>
      <c r="S311" s="210"/>
      <c r="T311" s="211"/>
      <c r="AT311" s="212" t="s">
        <v>140</v>
      </c>
      <c r="AU311" s="212" t="s">
        <v>84</v>
      </c>
      <c r="AV311" s="11" t="s">
        <v>84</v>
      </c>
      <c r="AW311" s="11" t="s">
        <v>37</v>
      </c>
      <c r="AX311" s="11" t="s">
        <v>74</v>
      </c>
      <c r="AY311" s="212" t="s">
        <v>127</v>
      </c>
    </row>
    <row r="312" spans="2:65" s="10" customFormat="1" ht="29.85" customHeight="1">
      <c r="B312" s="170"/>
      <c r="C312" s="171"/>
      <c r="D312" s="172" t="s">
        <v>73</v>
      </c>
      <c r="E312" s="184" t="s">
        <v>189</v>
      </c>
      <c r="F312" s="184" t="s">
        <v>479</v>
      </c>
      <c r="G312" s="171"/>
      <c r="H312" s="171"/>
      <c r="I312" s="174"/>
      <c r="J312" s="185">
        <f>BK312</f>
        <v>0</v>
      </c>
      <c r="K312" s="171"/>
      <c r="L312" s="176"/>
      <c r="M312" s="177"/>
      <c r="N312" s="178"/>
      <c r="O312" s="178"/>
      <c r="P312" s="179">
        <f>P313+SUM(P314:P373)</f>
        <v>0</v>
      </c>
      <c r="Q312" s="178"/>
      <c r="R312" s="179">
        <f>R313+SUM(R314:R373)</f>
        <v>47.001463999999999</v>
      </c>
      <c r="S312" s="178"/>
      <c r="T312" s="180">
        <f>T313+SUM(T314:T373)</f>
        <v>27.081999999999997</v>
      </c>
      <c r="AR312" s="181" t="s">
        <v>82</v>
      </c>
      <c r="AT312" s="182" t="s">
        <v>73</v>
      </c>
      <c r="AU312" s="182" t="s">
        <v>82</v>
      </c>
      <c r="AY312" s="181" t="s">
        <v>127</v>
      </c>
      <c r="BK312" s="183">
        <f>BK313+SUM(BK314:BK373)</f>
        <v>0</v>
      </c>
    </row>
    <row r="313" spans="2:65" s="1" customFormat="1" ht="25.5" customHeight="1">
      <c r="B313" s="39"/>
      <c r="C313" s="186" t="s">
        <v>480</v>
      </c>
      <c r="D313" s="186" t="s">
        <v>129</v>
      </c>
      <c r="E313" s="187" t="s">
        <v>481</v>
      </c>
      <c r="F313" s="188" t="s">
        <v>482</v>
      </c>
      <c r="G313" s="189" t="s">
        <v>403</v>
      </c>
      <c r="H313" s="190">
        <v>107</v>
      </c>
      <c r="I313" s="191"/>
      <c r="J313" s="192">
        <f>ROUND(I313*H313,2)</f>
        <v>0</v>
      </c>
      <c r="K313" s="188" t="s">
        <v>133</v>
      </c>
      <c r="L313" s="59"/>
      <c r="M313" s="193" t="s">
        <v>30</v>
      </c>
      <c r="N313" s="194" t="s">
        <v>45</v>
      </c>
      <c r="O313" s="40"/>
      <c r="P313" s="195">
        <f>O313*H313</f>
        <v>0</v>
      </c>
      <c r="Q313" s="195">
        <v>0.15540000000000001</v>
      </c>
      <c r="R313" s="195">
        <f>Q313*H313</f>
        <v>16.627800000000001</v>
      </c>
      <c r="S313" s="195">
        <v>0</v>
      </c>
      <c r="T313" s="196">
        <f>S313*H313</f>
        <v>0</v>
      </c>
      <c r="AR313" s="22" t="s">
        <v>134</v>
      </c>
      <c r="AT313" s="22" t="s">
        <v>129</v>
      </c>
      <c r="AU313" s="22" t="s">
        <v>84</v>
      </c>
      <c r="AY313" s="22" t="s">
        <v>127</v>
      </c>
      <c r="BE313" s="197">
        <f>IF(N313="základní",J313,0)</f>
        <v>0</v>
      </c>
      <c r="BF313" s="197">
        <f>IF(N313="snížená",J313,0)</f>
        <v>0</v>
      </c>
      <c r="BG313" s="197">
        <f>IF(N313="zákl. přenesená",J313,0)</f>
        <v>0</v>
      </c>
      <c r="BH313" s="197">
        <f>IF(N313="sníž. přenesená",J313,0)</f>
        <v>0</v>
      </c>
      <c r="BI313" s="197">
        <f>IF(N313="nulová",J313,0)</f>
        <v>0</v>
      </c>
      <c r="BJ313" s="22" t="s">
        <v>82</v>
      </c>
      <c r="BK313" s="197">
        <f>ROUND(I313*H313,2)</f>
        <v>0</v>
      </c>
      <c r="BL313" s="22" t="s">
        <v>134</v>
      </c>
      <c r="BM313" s="22" t="s">
        <v>483</v>
      </c>
    </row>
    <row r="314" spans="2:65" s="1" customFormat="1" ht="27">
      <c r="B314" s="39"/>
      <c r="C314" s="61"/>
      <c r="D314" s="198" t="s">
        <v>136</v>
      </c>
      <c r="E314" s="61"/>
      <c r="F314" s="199" t="s">
        <v>484</v>
      </c>
      <c r="G314" s="61"/>
      <c r="H314" s="61"/>
      <c r="I314" s="157"/>
      <c r="J314" s="61"/>
      <c r="K314" s="61"/>
      <c r="L314" s="59"/>
      <c r="M314" s="200"/>
      <c r="N314" s="40"/>
      <c r="O314" s="40"/>
      <c r="P314" s="40"/>
      <c r="Q314" s="40"/>
      <c r="R314" s="40"/>
      <c r="S314" s="40"/>
      <c r="T314" s="76"/>
      <c r="AT314" s="22" t="s">
        <v>136</v>
      </c>
      <c r="AU314" s="22" t="s">
        <v>84</v>
      </c>
    </row>
    <row r="315" spans="2:65" s="1" customFormat="1" ht="94.5">
      <c r="B315" s="39"/>
      <c r="C315" s="61"/>
      <c r="D315" s="198" t="s">
        <v>138</v>
      </c>
      <c r="E315" s="61"/>
      <c r="F315" s="201" t="s">
        <v>485</v>
      </c>
      <c r="G315" s="61"/>
      <c r="H315" s="61"/>
      <c r="I315" s="157"/>
      <c r="J315" s="61"/>
      <c r="K315" s="61"/>
      <c r="L315" s="59"/>
      <c r="M315" s="200"/>
      <c r="N315" s="40"/>
      <c r="O315" s="40"/>
      <c r="P315" s="40"/>
      <c r="Q315" s="40"/>
      <c r="R315" s="40"/>
      <c r="S315" s="40"/>
      <c r="T315" s="76"/>
      <c r="AT315" s="22" t="s">
        <v>138</v>
      </c>
      <c r="AU315" s="22" t="s">
        <v>84</v>
      </c>
    </row>
    <row r="316" spans="2:65" s="11" customFormat="1" ht="13.5">
      <c r="B316" s="202"/>
      <c r="C316" s="203"/>
      <c r="D316" s="198" t="s">
        <v>140</v>
      </c>
      <c r="E316" s="204" t="s">
        <v>30</v>
      </c>
      <c r="F316" s="205" t="s">
        <v>486</v>
      </c>
      <c r="G316" s="203"/>
      <c r="H316" s="206">
        <v>107</v>
      </c>
      <c r="I316" s="207"/>
      <c r="J316" s="203"/>
      <c r="K316" s="203"/>
      <c r="L316" s="208"/>
      <c r="M316" s="209"/>
      <c r="N316" s="210"/>
      <c r="O316" s="210"/>
      <c r="P316" s="210"/>
      <c r="Q316" s="210"/>
      <c r="R316" s="210"/>
      <c r="S316" s="210"/>
      <c r="T316" s="211"/>
      <c r="AT316" s="212" t="s">
        <v>140</v>
      </c>
      <c r="AU316" s="212" t="s">
        <v>84</v>
      </c>
      <c r="AV316" s="11" t="s">
        <v>84</v>
      </c>
      <c r="AW316" s="11" t="s">
        <v>37</v>
      </c>
      <c r="AX316" s="11" t="s">
        <v>82</v>
      </c>
      <c r="AY316" s="212" t="s">
        <v>127</v>
      </c>
    </row>
    <row r="317" spans="2:65" s="1" customFormat="1" ht="16.5" customHeight="1">
      <c r="B317" s="39"/>
      <c r="C317" s="224" t="s">
        <v>487</v>
      </c>
      <c r="D317" s="224" t="s">
        <v>228</v>
      </c>
      <c r="E317" s="225" t="s">
        <v>488</v>
      </c>
      <c r="F317" s="226" t="s">
        <v>489</v>
      </c>
      <c r="G317" s="227" t="s">
        <v>403</v>
      </c>
      <c r="H317" s="228">
        <v>88.88</v>
      </c>
      <c r="I317" s="229"/>
      <c r="J317" s="230">
        <f>ROUND(I317*H317,2)</f>
        <v>0</v>
      </c>
      <c r="K317" s="226" t="s">
        <v>133</v>
      </c>
      <c r="L317" s="231"/>
      <c r="M317" s="232" t="s">
        <v>30</v>
      </c>
      <c r="N317" s="233" t="s">
        <v>45</v>
      </c>
      <c r="O317" s="40"/>
      <c r="P317" s="195">
        <f>O317*H317</f>
        <v>0</v>
      </c>
      <c r="Q317" s="195">
        <v>8.1000000000000003E-2</v>
      </c>
      <c r="R317" s="195">
        <f>Q317*H317</f>
        <v>7.1992799999999999</v>
      </c>
      <c r="S317" s="195">
        <v>0</v>
      </c>
      <c r="T317" s="196">
        <f>S317*H317</f>
        <v>0</v>
      </c>
      <c r="AR317" s="22" t="s">
        <v>182</v>
      </c>
      <c r="AT317" s="22" t="s">
        <v>228</v>
      </c>
      <c r="AU317" s="22" t="s">
        <v>84</v>
      </c>
      <c r="AY317" s="22" t="s">
        <v>127</v>
      </c>
      <c r="BE317" s="197">
        <f>IF(N317="základní",J317,0)</f>
        <v>0</v>
      </c>
      <c r="BF317" s="197">
        <f>IF(N317="snížená",J317,0)</f>
        <v>0</v>
      </c>
      <c r="BG317" s="197">
        <f>IF(N317="zákl. přenesená",J317,0)</f>
        <v>0</v>
      </c>
      <c r="BH317" s="197">
        <f>IF(N317="sníž. přenesená",J317,0)</f>
        <v>0</v>
      </c>
      <c r="BI317" s="197">
        <f>IF(N317="nulová",J317,0)</f>
        <v>0</v>
      </c>
      <c r="BJ317" s="22" t="s">
        <v>82</v>
      </c>
      <c r="BK317" s="197">
        <f>ROUND(I317*H317,2)</f>
        <v>0</v>
      </c>
      <c r="BL317" s="22" t="s">
        <v>134</v>
      </c>
      <c r="BM317" s="22" t="s">
        <v>490</v>
      </c>
    </row>
    <row r="318" spans="2:65" s="1" customFormat="1" ht="13.5">
      <c r="B318" s="39"/>
      <c r="C318" s="61"/>
      <c r="D318" s="198" t="s">
        <v>136</v>
      </c>
      <c r="E318" s="61"/>
      <c r="F318" s="199" t="s">
        <v>489</v>
      </c>
      <c r="G318" s="61"/>
      <c r="H318" s="61"/>
      <c r="I318" s="157"/>
      <c r="J318" s="61"/>
      <c r="K318" s="61"/>
      <c r="L318" s="59"/>
      <c r="M318" s="200"/>
      <c r="N318" s="40"/>
      <c r="O318" s="40"/>
      <c r="P318" s="40"/>
      <c r="Q318" s="40"/>
      <c r="R318" s="40"/>
      <c r="S318" s="40"/>
      <c r="T318" s="76"/>
      <c r="AT318" s="22" t="s">
        <v>136</v>
      </c>
      <c r="AU318" s="22" t="s">
        <v>84</v>
      </c>
    </row>
    <row r="319" spans="2:65" s="11" customFormat="1" ht="13.5">
      <c r="B319" s="202"/>
      <c r="C319" s="203"/>
      <c r="D319" s="198" t="s">
        <v>140</v>
      </c>
      <c r="E319" s="204" t="s">
        <v>30</v>
      </c>
      <c r="F319" s="205" t="s">
        <v>491</v>
      </c>
      <c r="G319" s="203"/>
      <c r="H319" s="206">
        <v>88</v>
      </c>
      <c r="I319" s="207"/>
      <c r="J319" s="203"/>
      <c r="K319" s="203"/>
      <c r="L319" s="208"/>
      <c r="M319" s="209"/>
      <c r="N319" s="210"/>
      <c r="O319" s="210"/>
      <c r="P319" s="210"/>
      <c r="Q319" s="210"/>
      <c r="R319" s="210"/>
      <c r="S319" s="210"/>
      <c r="T319" s="211"/>
      <c r="AT319" s="212" t="s">
        <v>140</v>
      </c>
      <c r="AU319" s="212" t="s">
        <v>84</v>
      </c>
      <c r="AV319" s="11" t="s">
        <v>84</v>
      </c>
      <c r="AW319" s="11" t="s">
        <v>37</v>
      </c>
      <c r="AX319" s="11" t="s">
        <v>82</v>
      </c>
      <c r="AY319" s="212" t="s">
        <v>127</v>
      </c>
    </row>
    <row r="320" spans="2:65" s="11" customFormat="1" ht="13.5">
      <c r="B320" s="202"/>
      <c r="C320" s="203"/>
      <c r="D320" s="198" t="s">
        <v>140</v>
      </c>
      <c r="E320" s="203"/>
      <c r="F320" s="205" t="s">
        <v>492</v>
      </c>
      <c r="G320" s="203"/>
      <c r="H320" s="206">
        <v>88.88</v>
      </c>
      <c r="I320" s="207"/>
      <c r="J320" s="203"/>
      <c r="K320" s="203"/>
      <c r="L320" s="208"/>
      <c r="M320" s="209"/>
      <c r="N320" s="210"/>
      <c r="O320" s="210"/>
      <c r="P320" s="210"/>
      <c r="Q320" s="210"/>
      <c r="R320" s="210"/>
      <c r="S320" s="210"/>
      <c r="T320" s="211"/>
      <c r="AT320" s="212" t="s">
        <v>140</v>
      </c>
      <c r="AU320" s="212" t="s">
        <v>84</v>
      </c>
      <c r="AV320" s="11" t="s">
        <v>84</v>
      </c>
      <c r="AW320" s="11" t="s">
        <v>6</v>
      </c>
      <c r="AX320" s="11" t="s">
        <v>82</v>
      </c>
      <c r="AY320" s="212" t="s">
        <v>127</v>
      </c>
    </row>
    <row r="321" spans="2:65" s="1" customFormat="1" ht="16.5" customHeight="1">
      <c r="B321" s="39"/>
      <c r="C321" s="224" t="s">
        <v>493</v>
      </c>
      <c r="D321" s="224" t="s">
        <v>228</v>
      </c>
      <c r="E321" s="225" t="s">
        <v>494</v>
      </c>
      <c r="F321" s="226" t="s">
        <v>495</v>
      </c>
      <c r="G321" s="227" t="s">
        <v>403</v>
      </c>
      <c r="H321" s="228">
        <v>13.13</v>
      </c>
      <c r="I321" s="229"/>
      <c r="J321" s="230">
        <f>ROUND(I321*H321,2)</f>
        <v>0</v>
      </c>
      <c r="K321" s="226" t="s">
        <v>133</v>
      </c>
      <c r="L321" s="231"/>
      <c r="M321" s="232" t="s">
        <v>30</v>
      </c>
      <c r="N321" s="233" t="s">
        <v>45</v>
      </c>
      <c r="O321" s="40"/>
      <c r="P321" s="195">
        <f>O321*H321</f>
        <v>0</v>
      </c>
      <c r="Q321" s="195">
        <v>4.8300000000000003E-2</v>
      </c>
      <c r="R321" s="195">
        <f>Q321*H321</f>
        <v>0.63417900000000005</v>
      </c>
      <c r="S321" s="195">
        <v>0</v>
      </c>
      <c r="T321" s="196">
        <f>S321*H321</f>
        <v>0</v>
      </c>
      <c r="AR321" s="22" t="s">
        <v>182</v>
      </c>
      <c r="AT321" s="22" t="s">
        <v>228</v>
      </c>
      <c r="AU321" s="22" t="s">
        <v>84</v>
      </c>
      <c r="AY321" s="22" t="s">
        <v>127</v>
      </c>
      <c r="BE321" s="197">
        <f>IF(N321="základní",J321,0)</f>
        <v>0</v>
      </c>
      <c r="BF321" s="197">
        <f>IF(N321="snížená",J321,0)</f>
        <v>0</v>
      </c>
      <c r="BG321" s="197">
        <f>IF(N321="zákl. přenesená",J321,0)</f>
        <v>0</v>
      </c>
      <c r="BH321" s="197">
        <f>IF(N321="sníž. přenesená",J321,0)</f>
        <v>0</v>
      </c>
      <c r="BI321" s="197">
        <f>IF(N321="nulová",J321,0)</f>
        <v>0</v>
      </c>
      <c r="BJ321" s="22" t="s">
        <v>82</v>
      </c>
      <c r="BK321" s="197">
        <f>ROUND(I321*H321,2)</f>
        <v>0</v>
      </c>
      <c r="BL321" s="22" t="s">
        <v>134</v>
      </c>
      <c r="BM321" s="22" t="s">
        <v>496</v>
      </c>
    </row>
    <row r="322" spans="2:65" s="1" customFormat="1" ht="13.5">
      <c r="B322" s="39"/>
      <c r="C322" s="61"/>
      <c r="D322" s="198" t="s">
        <v>136</v>
      </c>
      <c r="E322" s="61"/>
      <c r="F322" s="199" t="s">
        <v>495</v>
      </c>
      <c r="G322" s="61"/>
      <c r="H322" s="61"/>
      <c r="I322" s="157"/>
      <c r="J322" s="61"/>
      <c r="K322" s="61"/>
      <c r="L322" s="59"/>
      <c r="M322" s="200"/>
      <c r="N322" s="40"/>
      <c r="O322" s="40"/>
      <c r="P322" s="40"/>
      <c r="Q322" s="40"/>
      <c r="R322" s="40"/>
      <c r="S322" s="40"/>
      <c r="T322" s="76"/>
      <c r="AT322" s="22" t="s">
        <v>136</v>
      </c>
      <c r="AU322" s="22" t="s">
        <v>84</v>
      </c>
    </row>
    <row r="323" spans="2:65" s="11" customFormat="1" ht="13.5">
      <c r="B323" s="202"/>
      <c r="C323" s="203"/>
      <c r="D323" s="198" t="s">
        <v>140</v>
      </c>
      <c r="E323" s="204" t="s">
        <v>30</v>
      </c>
      <c r="F323" s="205" t="s">
        <v>220</v>
      </c>
      <c r="G323" s="203"/>
      <c r="H323" s="206">
        <v>13</v>
      </c>
      <c r="I323" s="207"/>
      <c r="J323" s="203"/>
      <c r="K323" s="203"/>
      <c r="L323" s="208"/>
      <c r="M323" s="209"/>
      <c r="N323" s="210"/>
      <c r="O323" s="210"/>
      <c r="P323" s="210"/>
      <c r="Q323" s="210"/>
      <c r="R323" s="210"/>
      <c r="S323" s="210"/>
      <c r="T323" s="211"/>
      <c r="AT323" s="212" t="s">
        <v>140</v>
      </c>
      <c r="AU323" s="212" t="s">
        <v>84</v>
      </c>
      <c r="AV323" s="11" t="s">
        <v>84</v>
      </c>
      <c r="AW323" s="11" t="s">
        <v>37</v>
      </c>
      <c r="AX323" s="11" t="s">
        <v>82</v>
      </c>
      <c r="AY323" s="212" t="s">
        <v>127</v>
      </c>
    </row>
    <row r="324" spans="2:65" s="11" customFormat="1" ht="13.5">
      <c r="B324" s="202"/>
      <c r="C324" s="203"/>
      <c r="D324" s="198" t="s">
        <v>140</v>
      </c>
      <c r="E324" s="203"/>
      <c r="F324" s="205" t="s">
        <v>497</v>
      </c>
      <c r="G324" s="203"/>
      <c r="H324" s="206">
        <v>13.13</v>
      </c>
      <c r="I324" s="207"/>
      <c r="J324" s="203"/>
      <c r="K324" s="203"/>
      <c r="L324" s="208"/>
      <c r="M324" s="209"/>
      <c r="N324" s="210"/>
      <c r="O324" s="210"/>
      <c r="P324" s="210"/>
      <c r="Q324" s="210"/>
      <c r="R324" s="210"/>
      <c r="S324" s="210"/>
      <c r="T324" s="211"/>
      <c r="AT324" s="212" t="s">
        <v>140</v>
      </c>
      <c r="AU324" s="212" t="s">
        <v>84</v>
      </c>
      <c r="AV324" s="11" t="s">
        <v>84</v>
      </c>
      <c r="AW324" s="11" t="s">
        <v>6</v>
      </c>
      <c r="AX324" s="11" t="s">
        <v>82</v>
      </c>
      <c r="AY324" s="212" t="s">
        <v>127</v>
      </c>
    </row>
    <row r="325" spans="2:65" s="1" customFormat="1" ht="16.5" customHeight="1">
      <c r="B325" s="39"/>
      <c r="C325" s="224" t="s">
        <v>498</v>
      </c>
      <c r="D325" s="224" t="s">
        <v>228</v>
      </c>
      <c r="E325" s="225" t="s">
        <v>499</v>
      </c>
      <c r="F325" s="226" t="s">
        <v>500</v>
      </c>
      <c r="G325" s="227" t="s">
        <v>403</v>
      </c>
      <c r="H325" s="228">
        <v>6.06</v>
      </c>
      <c r="I325" s="229"/>
      <c r="J325" s="230">
        <f>ROUND(I325*H325,2)</f>
        <v>0</v>
      </c>
      <c r="K325" s="226" t="s">
        <v>133</v>
      </c>
      <c r="L325" s="231"/>
      <c r="M325" s="232" t="s">
        <v>30</v>
      </c>
      <c r="N325" s="233" t="s">
        <v>45</v>
      </c>
      <c r="O325" s="40"/>
      <c r="P325" s="195">
        <f>O325*H325</f>
        <v>0</v>
      </c>
      <c r="Q325" s="195">
        <v>6.4000000000000001E-2</v>
      </c>
      <c r="R325" s="195">
        <f>Q325*H325</f>
        <v>0.38783999999999996</v>
      </c>
      <c r="S325" s="195">
        <v>0</v>
      </c>
      <c r="T325" s="196">
        <f>S325*H325</f>
        <v>0</v>
      </c>
      <c r="AR325" s="22" t="s">
        <v>182</v>
      </c>
      <c r="AT325" s="22" t="s">
        <v>228</v>
      </c>
      <c r="AU325" s="22" t="s">
        <v>84</v>
      </c>
      <c r="AY325" s="22" t="s">
        <v>127</v>
      </c>
      <c r="BE325" s="197">
        <f>IF(N325="základní",J325,0)</f>
        <v>0</v>
      </c>
      <c r="BF325" s="197">
        <f>IF(N325="snížená",J325,0)</f>
        <v>0</v>
      </c>
      <c r="BG325" s="197">
        <f>IF(N325="zákl. přenesená",J325,0)</f>
        <v>0</v>
      </c>
      <c r="BH325" s="197">
        <f>IF(N325="sníž. přenesená",J325,0)</f>
        <v>0</v>
      </c>
      <c r="BI325" s="197">
        <f>IF(N325="nulová",J325,0)</f>
        <v>0</v>
      </c>
      <c r="BJ325" s="22" t="s">
        <v>82</v>
      </c>
      <c r="BK325" s="197">
        <f>ROUND(I325*H325,2)</f>
        <v>0</v>
      </c>
      <c r="BL325" s="22" t="s">
        <v>134</v>
      </c>
      <c r="BM325" s="22" t="s">
        <v>501</v>
      </c>
    </row>
    <row r="326" spans="2:65" s="1" customFormat="1" ht="13.5">
      <c r="B326" s="39"/>
      <c r="C326" s="61"/>
      <c r="D326" s="198" t="s">
        <v>136</v>
      </c>
      <c r="E326" s="61"/>
      <c r="F326" s="199" t="s">
        <v>500</v>
      </c>
      <c r="G326" s="61"/>
      <c r="H326" s="61"/>
      <c r="I326" s="157"/>
      <c r="J326" s="61"/>
      <c r="K326" s="61"/>
      <c r="L326" s="59"/>
      <c r="M326" s="200"/>
      <c r="N326" s="40"/>
      <c r="O326" s="40"/>
      <c r="P326" s="40"/>
      <c r="Q326" s="40"/>
      <c r="R326" s="40"/>
      <c r="S326" s="40"/>
      <c r="T326" s="76"/>
      <c r="AT326" s="22" t="s">
        <v>136</v>
      </c>
      <c r="AU326" s="22" t="s">
        <v>84</v>
      </c>
    </row>
    <row r="327" spans="2:65" s="11" customFormat="1" ht="13.5">
      <c r="B327" s="202"/>
      <c r="C327" s="203"/>
      <c r="D327" s="198" t="s">
        <v>140</v>
      </c>
      <c r="E327" s="204" t="s">
        <v>30</v>
      </c>
      <c r="F327" s="205" t="s">
        <v>168</v>
      </c>
      <c r="G327" s="203"/>
      <c r="H327" s="206">
        <v>6</v>
      </c>
      <c r="I327" s="207"/>
      <c r="J327" s="203"/>
      <c r="K327" s="203"/>
      <c r="L327" s="208"/>
      <c r="M327" s="209"/>
      <c r="N327" s="210"/>
      <c r="O327" s="210"/>
      <c r="P327" s="210"/>
      <c r="Q327" s="210"/>
      <c r="R327" s="210"/>
      <c r="S327" s="210"/>
      <c r="T327" s="211"/>
      <c r="AT327" s="212" t="s">
        <v>140</v>
      </c>
      <c r="AU327" s="212" t="s">
        <v>84</v>
      </c>
      <c r="AV327" s="11" t="s">
        <v>84</v>
      </c>
      <c r="AW327" s="11" t="s">
        <v>37</v>
      </c>
      <c r="AX327" s="11" t="s">
        <v>82</v>
      </c>
      <c r="AY327" s="212" t="s">
        <v>127</v>
      </c>
    </row>
    <row r="328" spans="2:65" s="11" customFormat="1" ht="13.5">
      <c r="B328" s="202"/>
      <c r="C328" s="203"/>
      <c r="D328" s="198" t="s">
        <v>140</v>
      </c>
      <c r="E328" s="203"/>
      <c r="F328" s="205" t="s">
        <v>502</v>
      </c>
      <c r="G328" s="203"/>
      <c r="H328" s="206">
        <v>6.06</v>
      </c>
      <c r="I328" s="207"/>
      <c r="J328" s="203"/>
      <c r="K328" s="203"/>
      <c r="L328" s="208"/>
      <c r="M328" s="209"/>
      <c r="N328" s="210"/>
      <c r="O328" s="210"/>
      <c r="P328" s="210"/>
      <c r="Q328" s="210"/>
      <c r="R328" s="210"/>
      <c r="S328" s="210"/>
      <c r="T328" s="211"/>
      <c r="AT328" s="212" t="s">
        <v>140</v>
      </c>
      <c r="AU328" s="212" t="s">
        <v>84</v>
      </c>
      <c r="AV328" s="11" t="s">
        <v>84</v>
      </c>
      <c r="AW328" s="11" t="s">
        <v>6</v>
      </c>
      <c r="AX328" s="11" t="s">
        <v>82</v>
      </c>
      <c r="AY328" s="212" t="s">
        <v>127</v>
      </c>
    </row>
    <row r="329" spans="2:65" s="1" customFormat="1" ht="25.5" customHeight="1">
      <c r="B329" s="39"/>
      <c r="C329" s="186" t="s">
        <v>503</v>
      </c>
      <c r="D329" s="186" t="s">
        <v>129</v>
      </c>
      <c r="E329" s="187" t="s">
        <v>504</v>
      </c>
      <c r="F329" s="188" t="s">
        <v>505</v>
      </c>
      <c r="G329" s="189" t="s">
        <v>403</v>
      </c>
      <c r="H329" s="190">
        <v>19</v>
      </c>
      <c r="I329" s="191"/>
      <c r="J329" s="192">
        <f>ROUND(I329*H329,2)</f>
        <v>0</v>
      </c>
      <c r="K329" s="188" t="s">
        <v>133</v>
      </c>
      <c r="L329" s="59"/>
      <c r="M329" s="193" t="s">
        <v>30</v>
      </c>
      <c r="N329" s="194" t="s">
        <v>45</v>
      </c>
      <c r="O329" s="40"/>
      <c r="P329" s="195">
        <f>O329*H329</f>
        <v>0</v>
      </c>
      <c r="Q329" s="195">
        <v>0.1295</v>
      </c>
      <c r="R329" s="195">
        <f>Q329*H329</f>
        <v>2.4605000000000001</v>
      </c>
      <c r="S329" s="195">
        <v>0</v>
      </c>
      <c r="T329" s="196">
        <f>S329*H329</f>
        <v>0</v>
      </c>
      <c r="AR329" s="22" t="s">
        <v>134</v>
      </c>
      <c r="AT329" s="22" t="s">
        <v>129</v>
      </c>
      <c r="AU329" s="22" t="s">
        <v>84</v>
      </c>
      <c r="AY329" s="22" t="s">
        <v>127</v>
      </c>
      <c r="BE329" s="197">
        <f>IF(N329="základní",J329,0)</f>
        <v>0</v>
      </c>
      <c r="BF329" s="197">
        <f>IF(N329="snížená",J329,0)</f>
        <v>0</v>
      </c>
      <c r="BG329" s="197">
        <f>IF(N329="zákl. přenesená",J329,0)</f>
        <v>0</v>
      </c>
      <c r="BH329" s="197">
        <f>IF(N329="sníž. přenesená",J329,0)</f>
        <v>0</v>
      </c>
      <c r="BI329" s="197">
        <f>IF(N329="nulová",J329,0)</f>
        <v>0</v>
      </c>
      <c r="BJ329" s="22" t="s">
        <v>82</v>
      </c>
      <c r="BK329" s="197">
        <f>ROUND(I329*H329,2)</f>
        <v>0</v>
      </c>
      <c r="BL329" s="22" t="s">
        <v>134</v>
      </c>
      <c r="BM329" s="22" t="s">
        <v>506</v>
      </c>
    </row>
    <row r="330" spans="2:65" s="1" customFormat="1" ht="27">
      <c r="B330" s="39"/>
      <c r="C330" s="61"/>
      <c r="D330" s="198" t="s">
        <v>136</v>
      </c>
      <c r="E330" s="61"/>
      <c r="F330" s="199" t="s">
        <v>507</v>
      </c>
      <c r="G330" s="61"/>
      <c r="H330" s="61"/>
      <c r="I330" s="157"/>
      <c r="J330" s="61"/>
      <c r="K330" s="61"/>
      <c r="L330" s="59"/>
      <c r="M330" s="200"/>
      <c r="N330" s="40"/>
      <c r="O330" s="40"/>
      <c r="P330" s="40"/>
      <c r="Q330" s="40"/>
      <c r="R330" s="40"/>
      <c r="S330" s="40"/>
      <c r="T330" s="76"/>
      <c r="AT330" s="22" t="s">
        <v>136</v>
      </c>
      <c r="AU330" s="22" t="s">
        <v>84</v>
      </c>
    </row>
    <row r="331" spans="2:65" s="1" customFormat="1" ht="94.5">
      <c r="B331" s="39"/>
      <c r="C331" s="61"/>
      <c r="D331" s="198" t="s">
        <v>138</v>
      </c>
      <c r="E331" s="61"/>
      <c r="F331" s="201" t="s">
        <v>508</v>
      </c>
      <c r="G331" s="61"/>
      <c r="H331" s="61"/>
      <c r="I331" s="157"/>
      <c r="J331" s="61"/>
      <c r="K331" s="61"/>
      <c r="L331" s="59"/>
      <c r="M331" s="200"/>
      <c r="N331" s="40"/>
      <c r="O331" s="40"/>
      <c r="P331" s="40"/>
      <c r="Q331" s="40"/>
      <c r="R331" s="40"/>
      <c r="S331" s="40"/>
      <c r="T331" s="76"/>
      <c r="AT331" s="22" t="s">
        <v>138</v>
      </c>
      <c r="AU331" s="22" t="s">
        <v>84</v>
      </c>
    </row>
    <row r="332" spans="2:65" s="11" customFormat="1" ht="13.5">
      <c r="B332" s="202"/>
      <c r="C332" s="203"/>
      <c r="D332" s="198" t="s">
        <v>140</v>
      </c>
      <c r="E332" s="204" t="s">
        <v>30</v>
      </c>
      <c r="F332" s="205" t="s">
        <v>259</v>
      </c>
      <c r="G332" s="203"/>
      <c r="H332" s="206">
        <v>19</v>
      </c>
      <c r="I332" s="207"/>
      <c r="J332" s="203"/>
      <c r="K332" s="203"/>
      <c r="L332" s="208"/>
      <c r="M332" s="209"/>
      <c r="N332" s="210"/>
      <c r="O332" s="210"/>
      <c r="P332" s="210"/>
      <c r="Q332" s="210"/>
      <c r="R332" s="210"/>
      <c r="S332" s="210"/>
      <c r="T332" s="211"/>
      <c r="AT332" s="212" t="s">
        <v>140</v>
      </c>
      <c r="AU332" s="212" t="s">
        <v>84</v>
      </c>
      <c r="AV332" s="11" t="s">
        <v>84</v>
      </c>
      <c r="AW332" s="11" t="s">
        <v>37</v>
      </c>
      <c r="AX332" s="11" t="s">
        <v>82</v>
      </c>
      <c r="AY332" s="212" t="s">
        <v>127</v>
      </c>
    </row>
    <row r="333" spans="2:65" s="1" customFormat="1" ht="16.5" customHeight="1">
      <c r="B333" s="39"/>
      <c r="C333" s="224" t="s">
        <v>509</v>
      </c>
      <c r="D333" s="224" t="s">
        <v>228</v>
      </c>
      <c r="E333" s="225" t="s">
        <v>510</v>
      </c>
      <c r="F333" s="226" t="s">
        <v>511</v>
      </c>
      <c r="G333" s="227" t="s">
        <v>403</v>
      </c>
      <c r="H333" s="228">
        <v>19.190000000000001</v>
      </c>
      <c r="I333" s="229"/>
      <c r="J333" s="230">
        <f>ROUND(I333*H333,2)</f>
        <v>0</v>
      </c>
      <c r="K333" s="226" t="s">
        <v>133</v>
      </c>
      <c r="L333" s="231"/>
      <c r="M333" s="232" t="s">
        <v>30</v>
      </c>
      <c r="N333" s="233" t="s">
        <v>45</v>
      </c>
      <c r="O333" s="40"/>
      <c r="P333" s="195">
        <f>O333*H333</f>
        <v>0</v>
      </c>
      <c r="Q333" s="195">
        <v>5.8000000000000003E-2</v>
      </c>
      <c r="R333" s="195">
        <f>Q333*H333</f>
        <v>1.1130200000000001</v>
      </c>
      <c r="S333" s="195">
        <v>0</v>
      </c>
      <c r="T333" s="196">
        <f>S333*H333</f>
        <v>0</v>
      </c>
      <c r="AR333" s="22" t="s">
        <v>182</v>
      </c>
      <c r="AT333" s="22" t="s">
        <v>228</v>
      </c>
      <c r="AU333" s="22" t="s">
        <v>84</v>
      </c>
      <c r="AY333" s="22" t="s">
        <v>127</v>
      </c>
      <c r="BE333" s="197">
        <f>IF(N333="základní",J333,0)</f>
        <v>0</v>
      </c>
      <c r="BF333" s="197">
        <f>IF(N333="snížená",J333,0)</f>
        <v>0</v>
      </c>
      <c r="BG333" s="197">
        <f>IF(N333="zákl. přenesená",J333,0)</f>
        <v>0</v>
      </c>
      <c r="BH333" s="197">
        <f>IF(N333="sníž. přenesená",J333,0)</f>
        <v>0</v>
      </c>
      <c r="BI333" s="197">
        <f>IF(N333="nulová",J333,0)</f>
        <v>0</v>
      </c>
      <c r="BJ333" s="22" t="s">
        <v>82</v>
      </c>
      <c r="BK333" s="197">
        <f>ROUND(I333*H333,2)</f>
        <v>0</v>
      </c>
      <c r="BL333" s="22" t="s">
        <v>134</v>
      </c>
      <c r="BM333" s="22" t="s">
        <v>512</v>
      </c>
    </row>
    <row r="334" spans="2:65" s="1" customFormat="1" ht="13.5">
      <c r="B334" s="39"/>
      <c r="C334" s="61"/>
      <c r="D334" s="198" t="s">
        <v>136</v>
      </c>
      <c r="E334" s="61"/>
      <c r="F334" s="199" t="s">
        <v>511</v>
      </c>
      <c r="G334" s="61"/>
      <c r="H334" s="61"/>
      <c r="I334" s="157"/>
      <c r="J334" s="61"/>
      <c r="K334" s="61"/>
      <c r="L334" s="59"/>
      <c r="M334" s="200"/>
      <c r="N334" s="40"/>
      <c r="O334" s="40"/>
      <c r="P334" s="40"/>
      <c r="Q334" s="40"/>
      <c r="R334" s="40"/>
      <c r="S334" s="40"/>
      <c r="T334" s="76"/>
      <c r="AT334" s="22" t="s">
        <v>136</v>
      </c>
      <c r="AU334" s="22" t="s">
        <v>84</v>
      </c>
    </row>
    <row r="335" spans="2:65" s="11" customFormat="1" ht="13.5">
      <c r="B335" s="202"/>
      <c r="C335" s="203"/>
      <c r="D335" s="198" t="s">
        <v>140</v>
      </c>
      <c r="E335" s="204" t="s">
        <v>30</v>
      </c>
      <c r="F335" s="205" t="s">
        <v>259</v>
      </c>
      <c r="G335" s="203"/>
      <c r="H335" s="206">
        <v>19</v>
      </c>
      <c r="I335" s="207"/>
      <c r="J335" s="203"/>
      <c r="K335" s="203"/>
      <c r="L335" s="208"/>
      <c r="M335" s="209"/>
      <c r="N335" s="210"/>
      <c r="O335" s="210"/>
      <c r="P335" s="210"/>
      <c r="Q335" s="210"/>
      <c r="R335" s="210"/>
      <c r="S335" s="210"/>
      <c r="T335" s="211"/>
      <c r="AT335" s="212" t="s">
        <v>140</v>
      </c>
      <c r="AU335" s="212" t="s">
        <v>84</v>
      </c>
      <c r="AV335" s="11" t="s">
        <v>84</v>
      </c>
      <c r="AW335" s="11" t="s">
        <v>37</v>
      </c>
      <c r="AX335" s="11" t="s">
        <v>82</v>
      </c>
      <c r="AY335" s="212" t="s">
        <v>127</v>
      </c>
    </row>
    <row r="336" spans="2:65" s="11" customFormat="1" ht="13.5">
      <c r="B336" s="202"/>
      <c r="C336" s="203"/>
      <c r="D336" s="198" t="s">
        <v>140</v>
      </c>
      <c r="E336" s="203"/>
      <c r="F336" s="205" t="s">
        <v>513</v>
      </c>
      <c r="G336" s="203"/>
      <c r="H336" s="206">
        <v>19.190000000000001</v>
      </c>
      <c r="I336" s="207"/>
      <c r="J336" s="203"/>
      <c r="K336" s="203"/>
      <c r="L336" s="208"/>
      <c r="M336" s="209"/>
      <c r="N336" s="210"/>
      <c r="O336" s="210"/>
      <c r="P336" s="210"/>
      <c r="Q336" s="210"/>
      <c r="R336" s="210"/>
      <c r="S336" s="210"/>
      <c r="T336" s="211"/>
      <c r="AT336" s="212" t="s">
        <v>140</v>
      </c>
      <c r="AU336" s="212" t="s">
        <v>84</v>
      </c>
      <c r="AV336" s="11" t="s">
        <v>84</v>
      </c>
      <c r="AW336" s="11" t="s">
        <v>6</v>
      </c>
      <c r="AX336" s="11" t="s">
        <v>82</v>
      </c>
      <c r="AY336" s="212" t="s">
        <v>127</v>
      </c>
    </row>
    <row r="337" spans="2:65" s="1" customFormat="1" ht="16.5" customHeight="1">
      <c r="B337" s="39"/>
      <c r="C337" s="186" t="s">
        <v>514</v>
      </c>
      <c r="D337" s="186" t="s">
        <v>129</v>
      </c>
      <c r="E337" s="187" t="s">
        <v>515</v>
      </c>
      <c r="F337" s="188" t="s">
        <v>516</v>
      </c>
      <c r="G337" s="189" t="s">
        <v>403</v>
      </c>
      <c r="H337" s="190">
        <v>131</v>
      </c>
      <c r="I337" s="191"/>
      <c r="J337" s="192">
        <f>ROUND(I337*H337,2)</f>
        <v>0</v>
      </c>
      <c r="K337" s="188" t="s">
        <v>133</v>
      </c>
      <c r="L337" s="59"/>
      <c r="M337" s="193" t="s">
        <v>30</v>
      </c>
      <c r="N337" s="194" t="s">
        <v>45</v>
      </c>
      <c r="O337" s="40"/>
      <c r="P337" s="195">
        <f>O337*H337</f>
        <v>0</v>
      </c>
      <c r="Q337" s="195">
        <v>0.10095</v>
      </c>
      <c r="R337" s="195">
        <f>Q337*H337</f>
        <v>13.224449999999999</v>
      </c>
      <c r="S337" s="195">
        <v>0</v>
      </c>
      <c r="T337" s="196">
        <f>S337*H337</f>
        <v>0</v>
      </c>
      <c r="AR337" s="22" t="s">
        <v>134</v>
      </c>
      <c r="AT337" s="22" t="s">
        <v>129</v>
      </c>
      <c r="AU337" s="22" t="s">
        <v>84</v>
      </c>
      <c r="AY337" s="22" t="s">
        <v>127</v>
      </c>
      <c r="BE337" s="197">
        <f>IF(N337="základní",J337,0)</f>
        <v>0</v>
      </c>
      <c r="BF337" s="197">
        <f>IF(N337="snížená",J337,0)</f>
        <v>0</v>
      </c>
      <c r="BG337" s="197">
        <f>IF(N337="zákl. přenesená",J337,0)</f>
        <v>0</v>
      </c>
      <c r="BH337" s="197">
        <f>IF(N337="sníž. přenesená",J337,0)</f>
        <v>0</v>
      </c>
      <c r="BI337" s="197">
        <f>IF(N337="nulová",J337,0)</f>
        <v>0</v>
      </c>
      <c r="BJ337" s="22" t="s">
        <v>82</v>
      </c>
      <c r="BK337" s="197">
        <f>ROUND(I337*H337,2)</f>
        <v>0</v>
      </c>
      <c r="BL337" s="22" t="s">
        <v>134</v>
      </c>
      <c r="BM337" s="22" t="s">
        <v>517</v>
      </c>
    </row>
    <row r="338" spans="2:65" s="1" customFormat="1" ht="27">
      <c r="B338" s="39"/>
      <c r="C338" s="61"/>
      <c r="D338" s="198" t="s">
        <v>136</v>
      </c>
      <c r="E338" s="61"/>
      <c r="F338" s="199" t="s">
        <v>518</v>
      </c>
      <c r="G338" s="61"/>
      <c r="H338" s="61"/>
      <c r="I338" s="157"/>
      <c r="J338" s="61"/>
      <c r="K338" s="61"/>
      <c r="L338" s="59"/>
      <c r="M338" s="200"/>
      <c r="N338" s="40"/>
      <c r="O338" s="40"/>
      <c r="P338" s="40"/>
      <c r="Q338" s="40"/>
      <c r="R338" s="40"/>
      <c r="S338" s="40"/>
      <c r="T338" s="76"/>
      <c r="AT338" s="22" t="s">
        <v>136</v>
      </c>
      <c r="AU338" s="22" t="s">
        <v>84</v>
      </c>
    </row>
    <row r="339" spans="2:65" s="1" customFormat="1" ht="67.5">
      <c r="B339" s="39"/>
      <c r="C339" s="61"/>
      <c r="D339" s="198" t="s">
        <v>138</v>
      </c>
      <c r="E339" s="61"/>
      <c r="F339" s="201" t="s">
        <v>519</v>
      </c>
      <c r="G339" s="61"/>
      <c r="H339" s="61"/>
      <c r="I339" s="157"/>
      <c r="J339" s="61"/>
      <c r="K339" s="61"/>
      <c r="L339" s="59"/>
      <c r="M339" s="200"/>
      <c r="N339" s="40"/>
      <c r="O339" s="40"/>
      <c r="P339" s="40"/>
      <c r="Q339" s="40"/>
      <c r="R339" s="40"/>
      <c r="S339" s="40"/>
      <c r="T339" s="76"/>
      <c r="AT339" s="22" t="s">
        <v>138</v>
      </c>
      <c r="AU339" s="22" t="s">
        <v>84</v>
      </c>
    </row>
    <row r="340" spans="2:65" s="11" customFormat="1" ht="13.5">
      <c r="B340" s="202"/>
      <c r="C340" s="203"/>
      <c r="D340" s="198" t="s">
        <v>140</v>
      </c>
      <c r="E340" s="204" t="s">
        <v>30</v>
      </c>
      <c r="F340" s="205" t="s">
        <v>520</v>
      </c>
      <c r="G340" s="203"/>
      <c r="H340" s="206">
        <v>131</v>
      </c>
      <c r="I340" s="207"/>
      <c r="J340" s="203"/>
      <c r="K340" s="203"/>
      <c r="L340" s="208"/>
      <c r="M340" s="209"/>
      <c r="N340" s="210"/>
      <c r="O340" s="210"/>
      <c r="P340" s="210"/>
      <c r="Q340" s="210"/>
      <c r="R340" s="210"/>
      <c r="S340" s="210"/>
      <c r="T340" s="211"/>
      <c r="AT340" s="212" t="s">
        <v>140</v>
      </c>
      <c r="AU340" s="212" t="s">
        <v>84</v>
      </c>
      <c r="AV340" s="11" t="s">
        <v>84</v>
      </c>
      <c r="AW340" s="11" t="s">
        <v>37</v>
      </c>
      <c r="AX340" s="11" t="s">
        <v>82</v>
      </c>
      <c r="AY340" s="212" t="s">
        <v>127</v>
      </c>
    </row>
    <row r="341" spans="2:65" s="1" customFormat="1" ht="16.5" customHeight="1">
      <c r="B341" s="39"/>
      <c r="C341" s="224" t="s">
        <v>240</v>
      </c>
      <c r="D341" s="224" t="s">
        <v>228</v>
      </c>
      <c r="E341" s="225" t="s">
        <v>521</v>
      </c>
      <c r="F341" s="226" t="s">
        <v>522</v>
      </c>
      <c r="G341" s="227" t="s">
        <v>403</v>
      </c>
      <c r="H341" s="228">
        <v>132.31</v>
      </c>
      <c r="I341" s="229"/>
      <c r="J341" s="230">
        <f>ROUND(I341*H341,2)</f>
        <v>0</v>
      </c>
      <c r="K341" s="226" t="s">
        <v>133</v>
      </c>
      <c r="L341" s="231"/>
      <c r="M341" s="232" t="s">
        <v>30</v>
      </c>
      <c r="N341" s="233" t="s">
        <v>45</v>
      </c>
      <c r="O341" s="40"/>
      <c r="P341" s="195">
        <f>O341*H341</f>
        <v>0</v>
      </c>
      <c r="Q341" s="195">
        <v>2.1999999999999999E-2</v>
      </c>
      <c r="R341" s="195">
        <f>Q341*H341</f>
        <v>2.9108199999999997</v>
      </c>
      <c r="S341" s="195">
        <v>0</v>
      </c>
      <c r="T341" s="196">
        <f>S341*H341</f>
        <v>0</v>
      </c>
      <c r="AR341" s="22" t="s">
        <v>182</v>
      </c>
      <c r="AT341" s="22" t="s">
        <v>228</v>
      </c>
      <c r="AU341" s="22" t="s">
        <v>84</v>
      </c>
      <c r="AY341" s="22" t="s">
        <v>127</v>
      </c>
      <c r="BE341" s="197">
        <f>IF(N341="základní",J341,0)</f>
        <v>0</v>
      </c>
      <c r="BF341" s="197">
        <f>IF(N341="snížená",J341,0)</f>
        <v>0</v>
      </c>
      <c r="BG341" s="197">
        <f>IF(N341="zákl. přenesená",J341,0)</f>
        <v>0</v>
      </c>
      <c r="BH341" s="197">
        <f>IF(N341="sníž. přenesená",J341,0)</f>
        <v>0</v>
      </c>
      <c r="BI341" s="197">
        <f>IF(N341="nulová",J341,0)</f>
        <v>0</v>
      </c>
      <c r="BJ341" s="22" t="s">
        <v>82</v>
      </c>
      <c r="BK341" s="197">
        <f>ROUND(I341*H341,2)</f>
        <v>0</v>
      </c>
      <c r="BL341" s="22" t="s">
        <v>134</v>
      </c>
      <c r="BM341" s="22" t="s">
        <v>523</v>
      </c>
    </row>
    <row r="342" spans="2:65" s="1" customFormat="1" ht="13.5">
      <c r="B342" s="39"/>
      <c r="C342" s="61"/>
      <c r="D342" s="198" t="s">
        <v>136</v>
      </c>
      <c r="E342" s="61"/>
      <c r="F342" s="199" t="s">
        <v>522</v>
      </c>
      <c r="G342" s="61"/>
      <c r="H342" s="61"/>
      <c r="I342" s="157"/>
      <c r="J342" s="61"/>
      <c r="K342" s="61"/>
      <c r="L342" s="59"/>
      <c r="M342" s="200"/>
      <c r="N342" s="40"/>
      <c r="O342" s="40"/>
      <c r="P342" s="40"/>
      <c r="Q342" s="40"/>
      <c r="R342" s="40"/>
      <c r="S342" s="40"/>
      <c r="T342" s="76"/>
      <c r="AT342" s="22" t="s">
        <v>136</v>
      </c>
      <c r="AU342" s="22" t="s">
        <v>84</v>
      </c>
    </row>
    <row r="343" spans="2:65" s="11" customFormat="1" ht="13.5">
      <c r="B343" s="202"/>
      <c r="C343" s="203"/>
      <c r="D343" s="198" t="s">
        <v>140</v>
      </c>
      <c r="E343" s="204" t="s">
        <v>30</v>
      </c>
      <c r="F343" s="205" t="s">
        <v>520</v>
      </c>
      <c r="G343" s="203"/>
      <c r="H343" s="206">
        <v>131</v>
      </c>
      <c r="I343" s="207"/>
      <c r="J343" s="203"/>
      <c r="K343" s="203"/>
      <c r="L343" s="208"/>
      <c r="M343" s="209"/>
      <c r="N343" s="210"/>
      <c r="O343" s="210"/>
      <c r="P343" s="210"/>
      <c r="Q343" s="210"/>
      <c r="R343" s="210"/>
      <c r="S343" s="210"/>
      <c r="T343" s="211"/>
      <c r="AT343" s="212" t="s">
        <v>140</v>
      </c>
      <c r="AU343" s="212" t="s">
        <v>84</v>
      </c>
      <c r="AV343" s="11" t="s">
        <v>84</v>
      </c>
      <c r="AW343" s="11" t="s">
        <v>37</v>
      </c>
      <c r="AX343" s="11" t="s">
        <v>82</v>
      </c>
      <c r="AY343" s="212" t="s">
        <v>127</v>
      </c>
    </row>
    <row r="344" spans="2:65" s="11" customFormat="1" ht="13.5">
      <c r="B344" s="202"/>
      <c r="C344" s="203"/>
      <c r="D344" s="198" t="s">
        <v>140</v>
      </c>
      <c r="E344" s="203"/>
      <c r="F344" s="205" t="s">
        <v>524</v>
      </c>
      <c r="G344" s="203"/>
      <c r="H344" s="206">
        <v>132.31</v>
      </c>
      <c r="I344" s="207"/>
      <c r="J344" s="203"/>
      <c r="K344" s="203"/>
      <c r="L344" s="208"/>
      <c r="M344" s="209"/>
      <c r="N344" s="210"/>
      <c r="O344" s="210"/>
      <c r="P344" s="210"/>
      <c r="Q344" s="210"/>
      <c r="R344" s="210"/>
      <c r="S344" s="210"/>
      <c r="T344" s="211"/>
      <c r="AT344" s="212" t="s">
        <v>140</v>
      </c>
      <c r="AU344" s="212" t="s">
        <v>84</v>
      </c>
      <c r="AV344" s="11" t="s">
        <v>84</v>
      </c>
      <c r="AW344" s="11" t="s">
        <v>6</v>
      </c>
      <c r="AX344" s="11" t="s">
        <v>82</v>
      </c>
      <c r="AY344" s="212" t="s">
        <v>127</v>
      </c>
    </row>
    <row r="345" spans="2:65" s="1" customFormat="1" ht="25.5" customHeight="1">
      <c r="B345" s="39"/>
      <c r="C345" s="186" t="s">
        <v>525</v>
      </c>
      <c r="D345" s="186" t="s">
        <v>129</v>
      </c>
      <c r="E345" s="187" t="s">
        <v>526</v>
      </c>
      <c r="F345" s="188" t="s">
        <v>527</v>
      </c>
      <c r="G345" s="189" t="s">
        <v>403</v>
      </c>
      <c r="H345" s="190">
        <v>42</v>
      </c>
      <c r="I345" s="191"/>
      <c r="J345" s="192">
        <f>ROUND(I345*H345,2)</f>
        <v>0</v>
      </c>
      <c r="K345" s="188" t="s">
        <v>133</v>
      </c>
      <c r="L345" s="59"/>
      <c r="M345" s="193" t="s">
        <v>30</v>
      </c>
      <c r="N345" s="194" t="s">
        <v>45</v>
      </c>
      <c r="O345" s="40"/>
      <c r="P345" s="195">
        <f>O345*H345</f>
        <v>0</v>
      </c>
      <c r="Q345" s="195">
        <v>6.0999999999999997E-4</v>
      </c>
      <c r="R345" s="195">
        <f>Q345*H345</f>
        <v>2.562E-2</v>
      </c>
      <c r="S345" s="195">
        <v>0</v>
      </c>
      <c r="T345" s="196">
        <f>S345*H345</f>
        <v>0</v>
      </c>
      <c r="AR345" s="22" t="s">
        <v>134</v>
      </c>
      <c r="AT345" s="22" t="s">
        <v>129</v>
      </c>
      <c r="AU345" s="22" t="s">
        <v>84</v>
      </c>
      <c r="AY345" s="22" t="s">
        <v>127</v>
      </c>
      <c r="BE345" s="197">
        <f>IF(N345="základní",J345,0)</f>
        <v>0</v>
      </c>
      <c r="BF345" s="197">
        <f>IF(N345="snížená",J345,0)</f>
        <v>0</v>
      </c>
      <c r="BG345" s="197">
        <f>IF(N345="zákl. přenesená",J345,0)</f>
        <v>0</v>
      </c>
      <c r="BH345" s="197">
        <f>IF(N345="sníž. přenesená",J345,0)</f>
        <v>0</v>
      </c>
      <c r="BI345" s="197">
        <f>IF(N345="nulová",J345,0)</f>
        <v>0</v>
      </c>
      <c r="BJ345" s="22" t="s">
        <v>82</v>
      </c>
      <c r="BK345" s="197">
        <f>ROUND(I345*H345,2)</f>
        <v>0</v>
      </c>
      <c r="BL345" s="22" t="s">
        <v>134</v>
      </c>
      <c r="BM345" s="22" t="s">
        <v>528</v>
      </c>
    </row>
    <row r="346" spans="2:65" s="1" customFormat="1" ht="40.5">
      <c r="B346" s="39"/>
      <c r="C346" s="61"/>
      <c r="D346" s="198" t="s">
        <v>136</v>
      </c>
      <c r="E346" s="61"/>
      <c r="F346" s="199" t="s">
        <v>529</v>
      </c>
      <c r="G346" s="61"/>
      <c r="H346" s="61"/>
      <c r="I346" s="157"/>
      <c r="J346" s="61"/>
      <c r="K346" s="61"/>
      <c r="L346" s="59"/>
      <c r="M346" s="200"/>
      <c r="N346" s="40"/>
      <c r="O346" s="40"/>
      <c r="P346" s="40"/>
      <c r="Q346" s="40"/>
      <c r="R346" s="40"/>
      <c r="S346" s="40"/>
      <c r="T346" s="76"/>
      <c r="AT346" s="22" t="s">
        <v>136</v>
      </c>
      <c r="AU346" s="22" t="s">
        <v>84</v>
      </c>
    </row>
    <row r="347" spans="2:65" s="1" customFormat="1" ht="40.5">
      <c r="B347" s="39"/>
      <c r="C347" s="61"/>
      <c r="D347" s="198" t="s">
        <v>138</v>
      </c>
      <c r="E347" s="61"/>
      <c r="F347" s="201" t="s">
        <v>530</v>
      </c>
      <c r="G347" s="61"/>
      <c r="H347" s="61"/>
      <c r="I347" s="157"/>
      <c r="J347" s="61"/>
      <c r="K347" s="61"/>
      <c r="L347" s="59"/>
      <c r="M347" s="200"/>
      <c r="N347" s="40"/>
      <c r="O347" s="40"/>
      <c r="P347" s="40"/>
      <c r="Q347" s="40"/>
      <c r="R347" s="40"/>
      <c r="S347" s="40"/>
      <c r="T347" s="76"/>
      <c r="AT347" s="22" t="s">
        <v>138</v>
      </c>
      <c r="AU347" s="22" t="s">
        <v>84</v>
      </c>
    </row>
    <row r="348" spans="2:65" s="11" customFormat="1" ht="13.5">
      <c r="B348" s="202"/>
      <c r="C348" s="203"/>
      <c r="D348" s="198" t="s">
        <v>140</v>
      </c>
      <c r="E348" s="204" t="s">
        <v>30</v>
      </c>
      <c r="F348" s="205" t="s">
        <v>407</v>
      </c>
      <c r="G348" s="203"/>
      <c r="H348" s="206">
        <v>42</v>
      </c>
      <c r="I348" s="207"/>
      <c r="J348" s="203"/>
      <c r="K348" s="203"/>
      <c r="L348" s="208"/>
      <c r="M348" s="209"/>
      <c r="N348" s="210"/>
      <c r="O348" s="210"/>
      <c r="P348" s="210"/>
      <c r="Q348" s="210"/>
      <c r="R348" s="210"/>
      <c r="S348" s="210"/>
      <c r="T348" s="211"/>
      <c r="AT348" s="212" t="s">
        <v>140</v>
      </c>
      <c r="AU348" s="212" t="s">
        <v>84</v>
      </c>
      <c r="AV348" s="11" t="s">
        <v>84</v>
      </c>
      <c r="AW348" s="11" t="s">
        <v>37</v>
      </c>
      <c r="AX348" s="11" t="s">
        <v>82</v>
      </c>
      <c r="AY348" s="212" t="s">
        <v>127</v>
      </c>
    </row>
    <row r="349" spans="2:65" s="1" customFormat="1" ht="16.5" customHeight="1">
      <c r="B349" s="39"/>
      <c r="C349" s="186" t="s">
        <v>531</v>
      </c>
      <c r="D349" s="186" t="s">
        <v>129</v>
      </c>
      <c r="E349" s="187" t="s">
        <v>532</v>
      </c>
      <c r="F349" s="188" t="s">
        <v>533</v>
      </c>
      <c r="G349" s="189" t="s">
        <v>403</v>
      </c>
      <c r="H349" s="190">
        <v>42</v>
      </c>
      <c r="I349" s="191"/>
      <c r="J349" s="192">
        <f>ROUND(I349*H349,2)</f>
        <v>0</v>
      </c>
      <c r="K349" s="188" t="s">
        <v>133</v>
      </c>
      <c r="L349" s="59"/>
      <c r="M349" s="193" t="s">
        <v>30</v>
      </c>
      <c r="N349" s="194" t="s">
        <v>45</v>
      </c>
      <c r="O349" s="40"/>
      <c r="P349" s="195">
        <f>O349*H349</f>
        <v>0</v>
      </c>
      <c r="Q349" s="195">
        <v>0</v>
      </c>
      <c r="R349" s="195">
        <f>Q349*H349</f>
        <v>0</v>
      </c>
      <c r="S349" s="195">
        <v>0</v>
      </c>
      <c r="T349" s="196">
        <f>S349*H349</f>
        <v>0</v>
      </c>
      <c r="AR349" s="22" t="s">
        <v>134</v>
      </c>
      <c r="AT349" s="22" t="s">
        <v>129</v>
      </c>
      <c r="AU349" s="22" t="s">
        <v>84</v>
      </c>
      <c r="AY349" s="22" t="s">
        <v>127</v>
      </c>
      <c r="BE349" s="197">
        <f>IF(N349="základní",J349,0)</f>
        <v>0</v>
      </c>
      <c r="BF349" s="197">
        <f>IF(N349="snížená",J349,0)</f>
        <v>0</v>
      </c>
      <c r="BG349" s="197">
        <f>IF(N349="zákl. přenesená",J349,0)</f>
        <v>0</v>
      </c>
      <c r="BH349" s="197">
        <f>IF(N349="sníž. přenesená",J349,0)</f>
        <v>0</v>
      </c>
      <c r="BI349" s="197">
        <f>IF(N349="nulová",J349,0)</f>
        <v>0</v>
      </c>
      <c r="BJ349" s="22" t="s">
        <v>82</v>
      </c>
      <c r="BK349" s="197">
        <f>ROUND(I349*H349,2)</f>
        <v>0</v>
      </c>
      <c r="BL349" s="22" t="s">
        <v>134</v>
      </c>
      <c r="BM349" s="22" t="s">
        <v>534</v>
      </c>
    </row>
    <row r="350" spans="2:65" s="1" customFormat="1" ht="13.5">
      <c r="B350" s="39"/>
      <c r="C350" s="61"/>
      <c r="D350" s="198" t="s">
        <v>136</v>
      </c>
      <c r="E350" s="61"/>
      <c r="F350" s="199" t="s">
        <v>535</v>
      </c>
      <c r="G350" s="61"/>
      <c r="H350" s="61"/>
      <c r="I350" s="157"/>
      <c r="J350" s="61"/>
      <c r="K350" s="61"/>
      <c r="L350" s="59"/>
      <c r="M350" s="200"/>
      <c r="N350" s="40"/>
      <c r="O350" s="40"/>
      <c r="P350" s="40"/>
      <c r="Q350" s="40"/>
      <c r="R350" s="40"/>
      <c r="S350" s="40"/>
      <c r="T350" s="76"/>
      <c r="AT350" s="22" t="s">
        <v>136</v>
      </c>
      <c r="AU350" s="22" t="s">
        <v>84</v>
      </c>
    </row>
    <row r="351" spans="2:65" s="1" customFormat="1" ht="27">
      <c r="B351" s="39"/>
      <c r="C351" s="61"/>
      <c r="D351" s="198" t="s">
        <v>138</v>
      </c>
      <c r="E351" s="61"/>
      <c r="F351" s="201" t="s">
        <v>536</v>
      </c>
      <c r="G351" s="61"/>
      <c r="H351" s="61"/>
      <c r="I351" s="157"/>
      <c r="J351" s="61"/>
      <c r="K351" s="61"/>
      <c r="L351" s="59"/>
      <c r="M351" s="200"/>
      <c r="N351" s="40"/>
      <c r="O351" s="40"/>
      <c r="P351" s="40"/>
      <c r="Q351" s="40"/>
      <c r="R351" s="40"/>
      <c r="S351" s="40"/>
      <c r="T351" s="76"/>
      <c r="AT351" s="22" t="s">
        <v>138</v>
      </c>
      <c r="AU351" s="22" t="s">
        <v>84</v>
      </c>
    </row>
    <row r="352" spans="2:65" s="11" customFormat="1" ht="13.5">
      <c r="B352" s="202"/>
      <c r="C352" s="203"/>
      <c r="D352" s="198" t="s">
        <v>140</v>
      </c>
      <c r="E352" s="204" t="s">
        <v>30</v>
      </c>
      <c r="F352" s="205" t="s">
        <v>407</v>
      </c>
      <c r="G352" s="203"/>
      <c r="H352" s="206">
        <v>42</v>
      </c>
      <c r="I352" s="207"/>
      <c r="J352" s="203"/>
      <c r="K352" s="203"/>
      <c r="L352" s="208"/>
      <c r="M352" s="209"/>
      <c r="N352" s="210"/>
      <c r="O352" s="210"/>
      <c r="P352" s="210"/>
      <c r="Q352" s="210"/>
      <c r="R352" s="210"/>
      <c r="S352" s="210"/>
      <c r="T352" s="211"/>
      <c r="AT352" s="212" t="s">
        <v>140</v>
      </c>
      <c r="AU352" s="212" t="s">
        <v>84</v>
      </c>
      <c r="AV352" s="11" t="s">
        <v>84</v>
      </c>
      <c r="AW352" s="11" t="s">
        <v>37</v>
      </c>
      <c r="AX352" s="11" t="s">
        <v>82</v>
      </c>
      <c r="AY352" s="212" t="s">
        <v>127</v>
      </c>
    </row>
    <row r="353" spans="2:65" s="1" customFormat="1" ht="16.5" customHeight="1">
      <c r="B353" s="39"/>
      <c r="C353" s="186" t="s">
        <v>537</v>
      </c>
      <c r="D353" s="186" t="s">
        <v>129</v>
      </c>
      <c r="E353" s="187" t="s">
        <v>538</v>
      </c>
      <c r="F353" s="188" t="s">
        <v>539</v>
      </c>
      <c r="G353" s="189" t="s">
        <v>403</v>
      </c>
      <c r="H353" s="190">
        <v>42</v>
      </c>
      <c r="I353" s="191"/>
      <c r="J353" s="192">
        <f>ROUND(I353*H353,2)</f>
        <v>0</v>
      </c>
      <c r="K353" s="188" t="s">
        <v>133</v>
      </c>
      <c r="L353" s="59"/>
      <c r="M353" s="193" t="s">
        <v>30</v>
      </c>
      <c r="N353" s="194" t="s">
        <v>45</v>
      </c>
      <c r="O353" s="40"/>
      <c r="P353" s="195">
        <f>O353*H353</f>
        <v>0</v>
      </c>
      <c r="Q353" s="195">
        <v>0</v>
      </c>
      <c r="R353" s="195">
        <f>Q353*H353</f>
        <v>0</v>
      </c>
      <c r="S353" s="195">
        <v>0</v>
      </c>
      <c r="T353" s="196">
        <f>S353*H353</f>
        <v>0</v>
      </c>
      <c r="AR353" s="22" t="s">
        <v>134</v>
      </c>
      <c r="AT353" s="22" t="s">
        <v>129</v>
      </c>
      <c r="AU353" s="22" t="s">
        <v>84</v>
      </c>
      <c r="AY353" s="22" t="s">
        <v>127</v>
      </c>
      <c r="BE353" s="197">
        <f>IF(N353="základní",J353,0)</f>
        <v>0</v>
      </c>
      <c r="BF353" s="197">
        <f>IF(N353="snížená",J353,0)</f>
        <v>0</v>
      </c>
      <c r="BG353" s="197">
        <f>IF(N353="zákl. přenesená",J353,0)</f>
        <v>0</v>
      </c>
      <c r="BH353" s="197">
        <f>IF(N353="sníž. přenesená",J353,0)</f>
        <v>0</v>
      </c>
      <c r="BI353" s="197">
        <f>IF(N353="nulová",J353,0)</f>
        <v>0</v>
      </c>
      <c r="BJ353" s="22" t="s">
        <v>82</v>
      </c>
      <c r="BK353" s="197">
        <f>ROUND(I353*H353,2)</f>
        <v>0</v>
      </c>
      <c r="BL353" s="22" t="s">
        <v>134</v>
      </c>
      <c r="BM353" s="22" t="s">
        <v>540</v>
      </c>
    </row>
    <row r="354" spans="2:65" s="1" customFormat="1" ht="13.5">
      <c r="B354" s="39"/>
      <c r="C354" s="61"/>
      <c r="D354" s="198" t="s">
        <v>136</v>
      </c>
      <c r="E354" s="61"/>
      <c r="F354" s="199" t="s">
        <v>541</v>
      </c>
      <c r="G354" s="61"/>
      <c r="H354" s="61"/>
      <c r="I354" s="157"/>
      <c r="J354" s="61"/>
      <c r="K354" s="61"/>
      <c r="L354" s="59"/>
      <c r="M354" s="200"/>
      <c r="N354" s="40"/>
      <c r="O354" s="40"/>
      <c r="P354" s="40"/>
      <c r="Q354" s="40"/>
      <c r="R354" s="40"/>
      <c r="S354" s="40"/>
      <c r="T354" s="76"/>
      <c r="AT354" s="22" t="s">
        <v>136</v>
      </c>
      <c r="AU354" s="22" t="s">
        <v>84</v>
      </c>
    </row>
    <row r="355" spans="2:65" s="1" customFormat="1" ht="27">
      <c r="B355" s="39"/>
      <c r="C355" s="61"/>
      <c r="D355" s="198" t="s">
        <v>138</v>
      </c>
      <c r="E355" s="61"/>
      <c r="F355" s="201" t="s">
        <v>536</v>
      </c>
      <c r="G355" s="61"/>
      <c r="H355" s="61"/>
      <c r="I355" s="157"/>
      <c r="J355" s="61"/>
      <c r="K355" s="61"/>
      <c r="L355" s="59"/>
      <c r="M355" s="200"/>
      <c r="N355" s="40"/>
      <c r="O355" s="40"/>
      <c r="P355" s="40"/>
      <c r="Q355" s="40"/>
      <c r="R355" s="40"/>
      <c r="S355" s="40"/>
      <c r="T355" s="76"/>
      <c r="AT355" s="22" t="s">
        <v>138</v>
      </c>
      <c r="AU355" s="22" t="s">
        <v>84</v>
      </c>
    </row>
    <row r="356" spans="2:65" s="11" customFormat="1" ht="13.5">
      <c r="B356" s="202"/>
      <c r="C356" s="203"/>
      <c r="D356" s="198" t="s">
        <v>140</v>
      </c>
      <c r="E356" s="204" t="s">
        <v>30</v>
      </c>
      <c r="F356" s="205" t="s">
        <v>407</v>
      </c>
      <c r="G356" s="203"/>
      <c r="H356" s="206">
        <v>42</v>
      </c>
      <c r="I356" s="207"/>
      <c r="J356" s="203"/>
      <c r="K356" s="203"/>
      <c r="L356" s="208"/>
      <c r="M356" s="209"/>
      <c r="N356" s="210"/>
      <c r="O356" s="210"/>
      <c r="P356" s="210"/>
      <c r="Q356" s="210"/>
      <c r="R356" s="210"/>
      <c r="S356" s="210"/>
      <c r="T356" s="211"/>
      <c r="AT356" s="212" t="s">
        <v>140</v>
      </c>
      <c r="AU356" s="212" t="s">
        <v>84</v>
      </c>
      <c r="AV356" s="11" t="s">
        <v>84</v>
      </c>
      <c r="AW356" s="11" t="s">
        <v>37</v>
      </c>
      <c r="AX356" s="11" t="s">
        <v>82</v>
      </c>
      <c r="AY356" s="212" t="s">
        <v>127</v>
      </c>
    </row>
    <row r="357" spans="2:65" s="1" customFormat="1" ht="25.5" customHeight="1">
      <c r="B357" s="39"/>
      <c r="C357" s="186" t="s">
        <v>542</v>
      </c>
      <c r="D357" s="186" t="s">
        <v>129</v>
      </c>
      <c r="E357" s="187" t="s">
        <v>543</v>
      </c>
      <c r="F357" s="188" t="s">
        <v>544</v>
      </c>
      <c r="G357" s="189" t="s">
        <v>403</v>
      </c>
      <c r="H357" s="190">
        <v>4.5</v>
      </c>
      <c r="I357" s="191"/>
      <c r="J357" s="192">
        <f>ROUND(I357*H357,2)</f>
        <v>0</v>
      </c>
      <c r="K357" s="188" t="s">
        <v>133</v>
      </c>
      <c r="L357" s="59"/>
      <c r="M357" s="193" t="s">
        <v>30</v>
      </c>
      <c r="N357" s="194" t="s">
        <v>45</v>
      </c>
      <c r="O357" s="40"/>
      <c r="P357" s="195">
        <f>O357*H357</f>
        <v>0</v>
      </c>
      <c r="Q357" s="195">
        <v>0.43819000000000002</v>
      </c>
      <c r="R357" s="195">
        <f>Q357*H357</f>
        <v>1.9718550000000001</v>
      </c>
      <c r="S357" s="195">
        <v>0</v>
      </c>
      <c r="T357" s="196">
        <f>S357*H357</f>
        <v>0</v>
      </c>
      <c r="AR357" s="22" t="s">
        <v>134</v>
      </c>
      <c r="AT357" s="22" t="s">
        <v>129</v>
      </c>
      <c r="AU357" s="22" t="s">
        <v>84</v>
      </c>
      <c r="AY357" s="22" t="s">
        <v>127</v>
      </c>
      <c r="BE357" s="197">
        <f>IF(N357="základní",J357,0)</f>
        <v>0</v>
      </c>
      <c r="BF357" s="197">
        <f>IF(N357="snížená",J357,0)</f>
        <v>0</v>
      </c>
      <c r="BG357" s="197">
        <f>IF(N357="zákl. přenesená",J357,0)</f>
        <v>0</v>
      </c>
      <c r="BH357" s="197">
        <f>IF(N357="sníž. přenesená",J357,0)</f>
        <v>0</v>
      </c>
      <c r="BI357" s="197">
        <f>IF(N357="nulová",J357,0)</f>
        <v>0</v>
      </c>
      <c r="BJ357" s="22" t="s">
        <v>82</v>
      </c>
      <c r="BK357" s="197">
        <f>ROUND(I357*H357,2)</f>
        <v>0</v>
      </c>
      <c r="BL357" s="22" t="s">
        <v>134</v>
      </c>
      <c r="BM357" s="22" t="s">
        <v>545</v>
      </c>
    </row>
    <row r="358" spans="2:65" s="1" customFormat="1" ht="13.5">
      <c r="B358" s="39"/>
      <c r="C358" s="61"/>
      <c r="D358" s="198" t="s">
        <v>136</v>
      </c>
      <c r="E358" s="61"/>
      <c r="F358" s="199" t="s">
        <v>546</v>
      </c>
      <c r="G358" s="61"/>
      <c r="H358" s="61"/>
      <c r="I358" s="157"/>
      <c r="J358" s="61"/>
      <c r="K358" s="61"/>
      <c r="L358" s="59"/>
      <c r="M358" s="200"/>
      <c r="N358" s="40"/>
      <c r="O358" s="40"/>
      <c r="P358" s="40"/>
      <c r="Q358" s="40"/>
      <c r="R358" s="40"/>
      <c r="S358" s="40"/>
      <c r="T358" s="76"/>
      <c r="AT358" s="22" t="s">
        <v>136</v>
      </c>
      <c r="AU358" s="22" t="s">
        <v>84</v>
      </c>
    </row>
    <row r="359" spans="2:65" s="1" customFormat="1" ht="54">
      <c r="B359" s="39"/>
      <c r="C359" s="61"/>
      <c r="D359" s="198" t="s">
        <v>138</v>
      </c>
      <c r="E359" s="61"/>
      <c r="F359" s="201" t="s">
        <v>547</v>
      </c>
      <c r="G359" s="61"/>
      <c r="H359" s="61"/>
      <c r="I359" s="157"/>
      <c r="J359" s="61"/>
      <c r="K359" s="61"/>
      <c r="L359" s="59"/>
      <c r="M359" s="200"/>
      <c r="N359" s="40"/>
      <c r="O359" s="40"/>
      <c r="P359" s="40"/>
      <c r="Q359" s="40"/>
      <c r="R359" s="40"/>
      <c r="S359" s="40"/>
      <c r="T359" s="76"/>
      <c r="AT359" s="22" t="s">
        <v>138</v>
      </c>
      <c r="AU359" s="22" t="s">
        <v>84</v>
      </c>
    </row>
    <row r="360" spans="2:65" s="11" customFormat="1" ht="13.5">
      <c r="B360" s="202"/>
      <c r="C360" s="203"/>
      <c r="D360" s="198" t="s">
        <v>140</v>
      </c>
      <c r="E360" s="204" t="s">
        <v>30</v>
      </c>
      <c r="F360" s="205" t="s">
        <v>548</v>
      </c>
      <c r="G360" s="203"/>
      <c r="H360" s="206">
        <v>4.5</v>
      </c>
      <c r="I360" s="207"/>
      <c r="J360" s="203"/>
      <c r="K360" s="203"/>
      <c r="L360" s="208"/>
      <c r="M360" s="209"/>
      <c r="N360" s="210"/>
      <c r="O360" s="210"/>
      <c r="P360" s="210"/>
      <c r="Q360" s="210"/>
      <c r="R360" s="210"/>
      <c r="S360" s="210"/>
      <c r="T360" s="211"/>
      <c r="AT360" s="212" t="s">
        <v>140</v>
      </c>
      <c r="AU360" s="212" t="s">
        <v>84</v>
      </c>
      <c r="AV360" s="11" t="s">
        <v>84</v>
      </c>
      <c r="AW360" s="11" t="s">
        <v>37</v>
      </c>
      <c r="AX360" s="11" t="s">
        <v>82</v>
      </c>
      <c r="AY360" s="212" t="s">
        <v>127</v>
      </c>
    </row>
    <row r="361" spans="2:65" s="1" customFormat="1" ht="16.5" customHeight="1">
      <c r="B361" s="39"/>
      <c r="C361" s="224" t="s">
        <v>549</v>
      </c>
      <c r="D361" s="224" t="s">
        <v>228</v>
      </c>
      <c r="E361" s="225" t="s">
        <v>550</v>
      </c>
      <c r="F361" s="226" t="s">
        <v>551</v>
      </c>
      <c r="G361" s="227" t="s">
        <v>410</v>
      </c>
      <c r="H361" s="228">
        <v>4</v>
      </c>
      <c r="I361" s="229"/>
      <c r="J361" s="230">
        <f>ROUND(I361*H361,2)</f>
        <v>0</v>
      </c>
      <c r="K361" s="226" t="s">
        <v>30</v>
      </c>
      <c r="L361" s="231"/>
      <c r="M361" s="232" t="s">
        <v>30</v>
      </c>
      <c r="N361" s="233" t="s">
        <v>45</v>
      </c>
      <c r="O361" s="40"/>
      <c r="P361" s="195">
        <f>O361*H361</f>
        <v>0</v>
      </c>
      <c r="Q361" s="195">
        <v>7.6999999999999999E-2</v>
      </c>
      <c r="R361" s="195">
        <f>Q361*H361</f>
        <v>0.308</v>
      </c>
      <c r="S361" s="195">
        <v>0</v>
      </c>
      <c r="T361" s="196">
        <f>S361*H361</f>
        <v>0</v>
      </c>
      <c r="AR361" s="22" t="s">
        <v>182</v>
      </c>
      <c r="AT361" s="22" t="s">
        <v>228</v>
      </c>
      <c r="AU361" s="22" t="s">
        <v>84</v>
      </c>
      <c r="AY361" s="22" t="s">
        <v>127</v>
      </c>
      <c r="BE361" s="197">
        <f>IF(N361="základní",J361,0)</f>
        <v>0</v>
      </c>
      <c r="BF361" s="197">
        <f>IF(N361="snížená",J361,0)</f>
        <v>0</v>
      </c>
      <c r="BG361" s="197">
        <f>IF(N361="zákl. přenesená",J361,0)</f>
        <v>0</v>
      </c>
      <c r="BH361" s="197">
        <f>IF(N361="sníž. přenesená",J361,0)</f>
        <v>0</v>
      </c>
      <c r="BI361" s="197">
        <f>IF(N361="nulová",J361,0)</f>
        <v>0</v>
      </c>
      <c r="BJ361" s="22" t="s">
        <v>82</v>
      </c>
      <c r="BK361" s="197">
        <f>ROUND(I361*H361,2)</f>
        <v>0</v>
      </c>
      <c r="BL361" s="22" t="s">
        <v>134</v>
      </c>
      <c r="BM361" s="22" t="s">
        <v>552</v>
      </c>
    </row>
    <row r="362" spans="2:65" s="1" customFormat="1" ht="27">
      <c r="B362" s="39"/>
      <c r="C362" s="61"/>
      <c r="D362" s="198" t="s">
        <v>136</v>
      </c>
      <c r="E362" s="61"/>
      <c r="F362" s="199" t="s">
        <v>553</v>
      </c>
      <c r="G362" s="61"/>
      <c r="H362" s="61"/>
      <c r="I362" s="157"/>
      <c r="J362" s="61"/>
      <c r="K362" s="61"/>
      <c r="L362" s="59"/>
      <c r="M362" s="200"/>
      <c r="N362" s="40"/>
      <c r="O362" s="40"/>
      <c r="P362" s="40"/>
      <c r="Q362" s="40"/>
      <c r="R362" s="40"/>
      <c r="S362" s="40"/>
      <c r="T362" s="76"/>
      <c r="AT362" s="22" t="s">
        <v>136</v>
      </c>
      <c r="AU362" s="22" t="s">
        <v>84</v>
      </c>
    </row>
    <row r="363" spans="2:65" s="11" customFormat="1" ht="13.5">
      <c r="B363" s="202"/>
      <c r="C363" s="203"/>
      <c r="D363" s="198" t="s">
        <v>140</v>
      </c>
      <c r="E363" s="204" t="s">
        <v>30</v>
      </c>
      <c r="F363" s="205" t="s">
        <v>134</v>
      </c>
      <c r="G363" s="203"/>
      <c r="H363" s="206">
        <v>4</v>
      </c>
      <c r="I363" s="207"/>
      <c r="J363" s="203"/>
      <c r="K363" s="203"/>
      <c r="L363" s="208"/>
      <c r="M363" s="209"/>
      <c r="N363" s="210"/>
      <c r="O363" s="210"/>
      <c r="P363" s="210"/>
      <c r="Q363" s="210"/>
      <c r="R363" s="210"/>
      <c r="S363" s="210"/>
      <c r="T363" s="211"/>
      <c r="AT363" s="212" t="s">
        <v>140</v>
      </c>
      <c r="AU363" s="212" t="s">
        <v>84</v>
      </c>
      <c r="AV363" s="11" t="s">
        <v>84</v>
      </c>
      <c r="AW363" s="11" t="s">
        <v>37</v>
      </c>
      <c r="AX363" s="11" t="s">
        <v>82</v>
      </c>
      <c r="AY363" s="212" t="s">
        <v>127</v>
      </c>
    </row>
    <row r="364" spans="2:65" s="1" customFormat="1" ht="16.5" customHeight="1">
      <c r="B364" s="39"/>
      <c r="C364" s="224" t="s">
        <v>554</v>
      </c>
      <c r="D364" s="224" t="s">
        <v>228</v>
      </c>
      <c r="E364" s="225" t="s">
        <v>555</v>
      </c>
      <c r="F364" s="226" t="s">
        <v>556</v>
      </c>
      <c r="G364" s="227" t="s">
        <v>410</v>
      </c>
      <c r="H364" s="228">
        <v>2</v>
      </c>
      <c r="I364" s="229"/>
      <c r="J364" s="230">
        <f>ROUND(I364*H364,2)</f>
        <v>0</v>
      </c>
      <c r="K364" s="226" t="s">
        <v>30</v>
      </c>
      <c r="L364" s="231"/>
      <c r="M364" s="232" t="s">
        <v>30</v>
      </c>
      <c r="N364" s="233" t="s">
        <v>45</v>
      </c>
      <c r="O364" s="40"/>
      <c r="P364" s="195">
        <f>O364*H364</f>
        <v>0</v>
      </c>
      <c r="Q364" s="195">
        <v>1E-3</v>
      </c>
      <c r="R364" s="195">
        <f>Q364*H364</f>
        <v>2E-3</v>
      </c>
      <c r="S364" s="195">
        <v>0</v>
      </c>
      <c r="T364" s="196">
        <f>S364*H364</f>
        <v>0</v>
      </c>
      <c r="AR364" s="22" t="s">
        <v>182</v>
      </c>
      <c r="AT364" s="22" t="s">
        <v>228</v>
      </c>
      <c r="AU364" s="22" t="s">
        <v>84</v>
      </c>
      <c r="AY364" s="22" t="s">
        <v>127</v>
      </c>
      <c r="BE364" s="197">
        <f>IF(N364="základní",J364,0)</f>
        <v>0</v>
      </c>
      <c r="BF364" s="197">
        <f>IF(N364="snížená",J364,0)</f>
        <v>0</v>
      </c>
      <c r="BG364" s="197">
        <f>IF(N364="zákl. přenesená",J364,0)</f>
        <v>0</v>
      </c>
      <c r="BH364" s="197">
        <f>IF(N364="sníž. přenesená",J364,0)</f>
        <v>0</v>
      </c>
      <c r="BI364" s="197">
        <f>IF(N364="nulová",J364,0)</f>
        <v>0</v>
      </c>
      <c r="BJ364" s="22" t="s">
        <v>82</v>
      </c>
      <c r="BK364" s="197">
        <f>ROUND(I364*H364,2)</f>
        <v>0</v>
      </c>
      <c r="BL364" s="22" t="s">
        <v>134</v>
      </c>
      <c r="BM364" s="22" t="s">
        <v>557</v>
      </c>
    </row>
    <row r="365" spans="2:65" s="1" customFormat="1" ht="13.5">
      <c r="B365" s="39"/>
      <c r="C365" s="61"/>
      <c r="D365" s="198" t="s">
        <v>136</v>
      </c>
      <c r="E365" s="61"/>
      <c r="F365" s="199" t="s">
        <v>556</v>
      </c>
      <c r="G365" s="61"/>
      <c r="H365" s="61"/>
      <c r="I365" s="157"/>
      <c r="J365" s="61"/>
      <c r="K365" s="61"/>
      <c r="L365" s="59"/>
      <c r="M365" s="200"/>
      <c r="N365" s="40"/>
      <c r="O365" s="40"/>
      <c r="P365" s="40"/>
      <c r="Q365" s="40"/>
      <c r="R365" s="40"/>
      <c r="S365" s="40"/>
      <c r="T365" s="76"/>
      <c r="AT365" s="22" t="s">
        <v>136</v>
      </c>
      <c r="AU365" s="22" t="s">
        <v>84</v>
      </c>
    </row>
    <row r="366" spans="2:65" s="11" customFormat="1" ht="13.5">
      <c r="B366" s="202"/>
      <c r="C366" s="203"/>
      <c r="D366" s="198" t="s">
        <v>140</v>
      </c>
      <c r="E366" s="204" t="s">
        <v>30</v>
      </c>
      <c r="F366" s="205" t="s">
        <v>84</v>
      </c>
      <c r="G366" s="203"/>
      <c r="H366" s="206">
        <v>2</v>
      </c>
      <c r="I366" s="207"/>
      <c r="J366" s="203"/>
      <c r="K366" s="203"/>
      <c r="L366" s="208"/>
      <c r="M366" s="209"/>
      <c r="N366" s="210"/>
      <c r="O366" s="210"/>
      <c r="P366" s="210"/>
      <c r="Q366" s="210"/>
      <c r="R366" s="210"/>
      <c r="S366" s="210"/>
      <c r="T366" s="211"/>
      <c r="AT366" s="212" t="s">
        <v>140</v>
      </c>
      <c r="AU366" s="212" t="s">
        <v>84</v>
      </c>
      <c r="AV366" s="11" t="s">
        <v>84</v>
      </c>
      <c r="AW366" s="11" t="s">
        <v>37</v>
      </c>
      <c r="AX366" s="11" t="s">
        <v>82</v>
      </c>
      <c r="AY366" s="212" t="s">
        <v>127</v>
      </c>
    </row>
    <row r="367" spans="2:65" s="1" customFormat="1" ht="16.5" customHeight="1">
      <c r="B367" s="39"/>
      <c r="C367" s="224" t="s">
        <v>558</v>
      </c>
      <c r="D367" s="224" t="s">
        <v>228</v>
      </c>
      <c r="E367" s="225" t="s">
        <v>559</v>
      </c>
      <c r="F367" s="226" t="s">
        <v>560</v>
      </c>
      <c r="G367" s="227" t="s">
        <v>410</v>
      </c>
      <c r="H367" s="228">
        <v>1</v>
      </c>
      <c r="I367" s="229"/>
      <c r="J367" s="230">
        <f>ROUND(I367*H367,2)</f>
        <v>0</v>
      </c>
      <c r="K367" s="226" t="s">
        <v>30</v>
      </c>
      <c r="L367" s="231"/>
      <c r="M367" s="232" t="s">
        <v>30</v>
      </c>
      <c r="N367" s="233" t="s">
        <v>45</v>
      </c>
      <c r="O367" s="40"/>
      <c r="P367" s="195">
        <f>O367*H367</f>
        <v>0</v>
      </c>
      <c r="Q367" s="195">
        <v>6.7199999999999996E-2</v>
      </c>
      <c r="R367" s="195">
        <f>Q367*H367</f>
        <v>6.7199999999999996E-2</v>
      </c>
      <c r="S367" s="195">
        <v>0</v>
      </c>
      <c r="T367" s="196">
        <f>S367*H367</f>
        <v>0</v>
      </c>
      <c r="AR367" s="22" t="s">
        <v>182</v>
      </c>
      <c r="AT367" s="22" t="s">
        <v>228</v>
      </c>
      <c r="AU367" s="22" t="s">
        <v>84</v>
      </c>
      <c r="AY367" s="22" t="s">
        <v>127</v>
      </c>
      <c r="BE367" s="197">
        <f>IF(N367="základní",J367,0)</f>
        <v>0</v>
      </c>
      <c r="BF367" s="197">
        <f>IF(N367="snížená",J367,0)</f>
        <v>0</v>
      </c>
      <c r="BG367" s="197">
        <f>IF(N367="zákl. přenesená",J367,0)</f>
        <v>0</v>
      </c>
      <c r="BH367" s="197">
        <f>IF(N367="sníž. přenesená",J367,0)</f>
        <v>0</v>
      </c>
      <c r="BI367" s="197">
        <f>IF(N367="nulová",J367,0)</f>
        <v>0</v>
      </c>
      <c r="BJ367" s="22" t="s">
        <v>82</v>
      </c>
      <c r="BK367" s="197">
        <f>ROUND(I367*H367,2)</f>
        <v>0</v>
      </c>
      <c r="BL367" s="22" t="s">
        <v>134</v>
      </c>
      <c r="BM367" s="22" t="s">
        <v>561</v>
      </c>
    </row>
    <row r="368" spans="2:65" s="1" customFormat="1" ht="13.5">
      <c r="B368" s="39"/>
      <c r="C368" s="61"/>
      <c r="D368" s="198" t="s">
        <v>136</v>
      </c>
      <c r="E368" s="61"/>
      <c r="F368" s="199" t="s">
        <v>560</v>
      </c>
      <c r="G368" s="61"/>
      <c r="H368" s="61"/>
      <c r="I368" s="157"/>
      <c r="J368" s="61"/>
      <c r="K368" s="61"/>
      <c r="L368" s="59"/>
      <c r="M368" s="200"/>
      <c r="N368" s="40"/>
      <c r="O368" s="40"/>
      <c r="P368" s="40"/>
      <c r="Q368" s="40"/>
      <c r="R368" s="40"/>
      <c r="S368" s="40"/>
      <c r="T368" s="76"/>
      <c r="AT368" s="22" t="s">
        <v>136</v>
      </c>
      <c r="AU368" s="22" t="s">
        <v>84</v>
      </c>
    </row>
    <row r="369" spans="2:65" s="11" customFormat="1" ht="13.5">
      <c r="B369" s="202"/>
      <c r="C369" s="203"/>
      <c r="D369" s="198" t="s">
        <v>140</v>
      </c>
      <c r="E369" s="204" t="s">
        <v>30</v>
      </c>
      <c r="F369" s="205" t="s">
        <v>82</v>
      </c>
      <c r="G369" s="203"/>
      <c r="H369" s="206">
        <v>1</v>
      </c>
      <c r="I369" s="207"/>
      <c r="J369" s="203"/>
      <c r="K369" s="203"/>
      <c r="L369" s="208"/>
      <c r="M369" s="209"/>
      <c r="N369" s="210"/>
      <c r="O369" s="210"/>
      <c r="P369" s="210"/>
      <c r="Q369" s="210"/>
      <c r="R369" s="210"/>
      <c r="S369" s="210"/>
      <c r="T369" s="211"/>
      <c r="AT369" s="212" t="s">
        <v>140</v>
      </c>
      <c r="AU369" s="212" t="s">
        <v>84</v>
      </c>
      <c r="AV369" s="11" t="s">
        <v>84</v>
      </c>
      <c r="AW369" s="11" t="s">
        <v>37</v>
      </c>
      <c r="AX369" s="11" t="s">
        <v>82</v>
      </c>
      <c r="AY369" s="212" t="s">
        <v>127</v>
      </c>
    </row>
    <row r="370" spans="2:65" s="1" customFormat="1" ht="16.5" customHeight="1">
      <c r="B370" s="39"/>
      <c r="C370" s="224" t="s">
        <v>562</v>
      </c>
      <c r="D370" s="224" t="s">
        <v>228</v>
      </c>
      <c r="E370" s="225" t="s">
        <v>563</v>
      </c>
      <c r="F370" s="226" t="s">
        <v>564</v>
      </c>
      <c r="G370" s="227" t="s">
        <v>410</v>
      </c>
      <c r="H370" s="228">
        <v>9</v>
      </c>
      <c r="I370" s="229"/>
      <c r="J370" s="230">
        <f>ROUND(I370*H370,2)</f>
        <v>0</v>
      </c>
      <c r="K370" s="226" t="s">
        <v>30</v>
      </c>
      <c r="L370" s="231"/>
      <c r="M370" s="232" t="s">
        <v>30</v>
      </c>
      <c r="N370" s="233" t="s">
        <v>45</v>
      </c>
      <c r="O370" s="40"/>
      <c r="P370" s="195">
        <f>O370*H370</f>
        <v>0</v>
      </c>
      <c r="Q370" s="195">
        <v>7.4999999999999997E-3</v>
      </c>
      <c r="R370" s="195">
        <f>Q370*H370</f>
        <v>6.7500000000000004E-2</v>
      </c>
      <c r="S370" s="195">
        <v>0</v>
      </c>
      <c r="T370" s="196">
        <f>S370*H370</f>
        <v>0</v>
      </c>
      <c r="AR370" s="22" t="s">
        <v>182</v>
      </c>
      <c r="AT370" s="22" t="s">
        <v>228</v>
      </c>
      <c r="AU370" s="22" t="s">
        <v>84</v>
      </c>
      <c r="AY370" s="22" t="s">
        <v>127</v>
      </c>
      <c r="BE370" s="197">
        <f>IF(N370="základní",J370,0)</f>
        <v>0</v>
      </c>
      <c r="BF370" s="197">
        <f>IF(N370="snížená",J370,0)</f>
        <v>0</v>
      </c>
      <c r="BG370" s="197">
        <f>IF(N370="zákl. přenesená",J370,0)</f>
        <v>0</v>
      </c>
      <c r="BH370" s="197">
        <f>IF(N370="sníž. přenesená",J370,0)</f>
        <v>0</v>
      </c>
      <c r="BI370" s="197">
        <f>IF(N370="nulová",J370,0)</f>
        <v>0</v>
      </c>
      <c r="BJ370" s="22" t="s">
        <v>82</v>
      </c>
      <c r="BK370" s="197">
        <f>ROUND(I370*H370,2)</f>
        <v>0</v>
      </c>
      <c r="BL370" s="22" t="s">
        <v>134</v>
      </c>
      <c r="BM370" s="22" t="s">
        <v>565</v>
      </c>
    </row>
    <row r="371" spans="2:65" s="1" customFormat="1" ht="13.5">
      <c r="B371" s="39"/>
      <c r="C371" s="61"/>
      <c r="D371" s="198" t="s">
        <v>136</v>
      </c>
      <c r="E371" s="61"/>
      <c r="F371" s="199" t="s">
        <v>564</v>
      </c>
      <c r="G371" s="61"/>
      <c r="H371" s="61"/>
      <c r="I371" s="157"/>
      <c r="J371" s="61"/>
      <c r="K371" s="61"/>
      <c r="L371" s="59"/>
      <c r="M371" s="200"/>
      <c r="N371" s="40"/>
      <c r="O371" s="40"/>
      <c r="P371" s="40"/>
      <c r="Q371" s="40"/>
      <c r="R371" s="40"/>
      <c r="S371" s="40"/>
      <c r="T371" s="76"/>
      <c r="AT371" s="22" t="s">
        <v>136</v>
      </c>
      <c r="AU371" s="22" t="s">
        <v>84</v>
      </c>
    </row>
    <row r="372" spans="2:65" s="11" customFormat="1" ht="13.5">
      <c r="B372" s="202"/>
      <c r="C372" s="203"/>
      <c r="D372" s="198" t="s">
        <v>140</v>
      </c>
      <c r="E372" s="204" t="s">
        <v>30</v>
      </c>
      <c r="F372" s="205" t="s">
        <v>566</v>
      </c>
      <c r="G372" s="203"/>
      <c r="H372" s="206">
        <v>9</v>
      </c>
      <c r="I372" s="207"/>
      <c r="J372" s="203"/>
      <c r="K372" s="203"/>
      <c r="L372" s="208"/>
      <c r="M372" s="209"/>
      <c r="N372" s="210"/>
      <c r="O372" s="210"/>
      <c r="P372" s="210"/>
      <c r="Q372" s="210"/>
      <c r="R372" s="210"/>
      <c r="S372" s="210"/>
      <c r="T372" s="211"/>
      <c r="AT372" s="212" t="s">
        <v>140</v>
      </c>
      <c r="AU372" s="212" t="s">
        <v>84</v>
      </c>
      <c r="AV372" s="11" t="s">
        <v>84</v>
      </c>
      <c r="AW372" s="11" t="s">
        <v>37</v>
      </c>
      <c r="AX372" s="11" t="s">
        <v>82</v>
      </c>
      <c r="AY372" s="212" t="s">
        <v>127</v>
      </c>
    </row>
    <row r="373" spans="2:65" s="10" customFormat="1" ht="22.35" customHeight="1">
      <c r="B373" s="170"/>
      <c r="C373" s="171"/>
      <c r="D373" s="172" t="s">
        <v>73</v>
      </c>
      <c r="E373" s="184" t="s">
        <v>567</v>
      </c>
      <c r="F373" s="184" t="s">
        <v>568</v>
      </c>
      <c r="G373" s="171"/>
      <c r="H373" s="171"/>
      <c r="I373" s="174"/>
      <c r="J373" s="185">
        <f>BK373</f>
        <v>0</v>
      </c>
      <c r="K373" s="171"/>
      <c r="L373" s="176"/>
      <c r="M373" s="177"/>
      <c r="N373" s="178"/>
      <c r="O373" s="178"/>
      <c r="P373" s="179">
        <f>SUM(P374:P393)</f>
        <v>0</v>
      </c>
      <c r="Q373" s="178"/>
      <c r="R373" s="179">
        <f>SUM(R374:R393)</f>
        <v>1.4000000000000002E-3</v>
      </c>
      <c r="S373" s="178"/>
      <c r="T373" s="180">
        <f>SUM(T374:T393)</f>
        <v>27.081999999999997</v>
      </c>
      <c r="AR373" s="181" t="s">
        <v>82</v>
      </c>
      <c r="AT373" s="182" t="s">
        <v>73</v>
      </c>
      <c r="AU373" s="182" t="s">
        <v>84</v>
      </c>
      <c r="AY373" s="181" t="s">
        <v>127</v>
      </c>
      <c r="BK373" s="183">
        <f>SUM(BK374:BK393)</f>
        <v>0</v>
      </c>
    </row>
    <row r="374" spans="2:65" s="1" customFormat="1" ht="16.5" customHeight="1">
      <c r="B374" s="39"/>
      <c r="C374" s="186" t="s">
        <v>569</v>
      </c>
      <c r="D374" s="186" t="s">
        <v>129</v>
      </c>
      <c r="E374" s="187" t="s">
        <v>570</v>
      </c>
      <c r="F374" s="188" t="s">
        <v>571</v>
      </c>
      <c r="G374" s="189" t="s">
        <v>403</v>
      </c>
      <c r="H374" s="190">
        <v>3</v>
      </c>
      <c r="I374" s="191"/>
      <c r="J374" s="192">
        <f>ROUND(I374*H374,2)</f>
        <v>0</v>
      </c>
      <c r="K374" s="188" t="s">
        <v>133</v>
      </c>
      <c r="L374" s="59"/>
      <c r="M374" s="193" t="s">
        <v>30</v>
      </c>
      <c r="N374" s="194" t="s">
        <v>45</v>
      </c>
      <c r="O374" s="40"/>
      <c r="P374" s="195">
        <f>O374*H374</f>
        <v>0</v>
      </c>
      <c r="Q374" s="195">
        <v>0</v>
      </c>
      <c r="R374" s="195">
        <f>Q374*H374</f>
        <v>0</v>
      </c>
      <c r="S374" s="195">
        <v>0.35</v>
      </c>
      <c r="T374" s="196">
        <f>S374*H374</f>
        <v>1.0499999999999998</v>
      </c>
      <c r="AR374" s="22" t="s">
        <v>134</v>
      </c>
      <c r="AT374" s="22" t="s">
        <v>129</v>
      </c>
      <c r="AU374" s="22" t="s">
        <v>150</v>
      </c>
      <c r="AY374" s="22" t="s">
        <v>127</v>
      </c>
      <c r="BE374" s="197">
        <f>IF(N374="základní",J374,0)</f>
        <v>0</v>
      </c>
      <c r="BF374" s="197">
        <f>IF(N374="snížená",J374,0)</f>
        <v>0</v>
      </c>
      <c r="BG374" s="197">
        <f>IF(N374="zákl. přenesená",J374,0)</f>
        <v>0</v>
      </c>
      <c r="BH374" s="197">
        <f>IF(N374="sníž. přenesená",J374,0)</f>
        <v>0</v>
      </c>
      <c r="BI374" s="197">
        <f>IF(N374="nulová",J374,0)</f>
        <v>0</v>
      </c>
      <c r="BJ374" s="22" t="s">
        <v>82</v>
      </c>
      <c r="BK374" s="197">
        <f>ROUND(I374*H374,2)</f>
        <v>0</v>
      </c>
      <c r="BL374" s="22" t="s">
        <v>134</v>
      </c>
      <c r="BM374" s="22" t="s">
        <v>572</v>
      </c>
    </row>
    <row r="375" spans="2:65" s="1" customFormat="1" ht="40.5">
      <c r="B375" s="39"/>
      <c r="C375" s="61"/>
      <c r="D375" s="198" t="s">
        <v>136</v>
      </c>
      <c r="E375" s="61"/>
      <c r="F375" s="199" t="s">
        <v>573</v>
      </c>
      <c r="G375" s="61"/>
      <c r="H375" s="61"/>
      <c r="I375" s="157"/>
      <c r="J375" s="61"/>
      <c r="K375" s="61"/>
      <c r="L375" s="59"/>
      <c r="M375" s="200"/>
      <c r="N375" s="40"/>
      <c r="O375" s="40"/>
      <c r="P375" s="40"/>
      <c r="Q375" s="40"/>
      <c r="R375" s="40"/>
      <c r="S375" s="40"/>
      <c r="T375" s="76"/>
      <c r="AT375" s="22" t="s">
        <v>136</v>
      </c>
      <c r="AU375" s="22" t="s">
        <v>150</v>
      </c>
    </row>
    <row r="376" spans="2:65" s="1" customFormat="1" ht="67.5">
      <c r="B376" s="39"/>
      <c r="C376" s="61"/>
      <c r="D376" s="198" t="s">
        <v>138</v>
      </c>
      <c r="E376" s="61"/>
      <c r="F376" s="201" t="s">
        <v>574</v>
      </c>
      <c r="G376" s="61"/>
      <c r="H376" s="61"/>
      <c r="I376" s="157"/>
      <c r="J376" s="61"/>
      <c r="K376" s="61"/>
      <c r="L376" s="59"/>
      <c r="M376" s="200"/>
      <c r="N376" s="40"/>
      <c r="O376" s="40"/>
      <c r="P376" s="40"/>
      <c r="Q376" s="40"/>
      <c r="R376" s="40"/>
      <c r="S376" s="40"/>
      <c r="T376" s="76"/>
      <c r="AT376" s="22" t="s">
        <v>138</v>
      </c>
      <c r="AU376" s="22" t="s">
        <v>150</v>
      </c>
    </row>
    <row r="377" spans="2:65" s="11" customFormat="1" ht="13.5">
      <c r="B377" s="202"/>
      <c r="C377" s="203"/>
      <c r="D377" s="198" t="s">
        <v>140</v>
      </c>
      <c r="E377" s="204" t="s">
        <v>30</v>
      </c>
      <c r="F377" s="205" t="s">
        <v>150</v>
      </c>
      <c r="G377" s="203"/>
      <c r="H377" s="206">
        <v>3</v>
      </c>
      <c r="I377" s="207"/>
      <c r="J377" s="203"/>
      <c r="K377" s="203"/>
      <c r="L377" s="208"/>
      <c r="M377" s="209"/>
      <c r="N377" s="210"/>
      <c r="O377" s="210"/>
      <c r="P377" s="210"/>
      <c r="Q377" s="210"/>
      <c r="R377" s="210"/>
      <c r="S377" s="210"/>
      <c r="T377" s="211"/>
      <c r="AT377" s="212" t="s">
        <v>140</v>
      </c>
      <c r="AU377" s="212" t="s">
        <v>150</v>
      </c>
      <c r="AV377" s="11" t="s">
        <v>84</v>
      </c>
      <c r="AW377" s="11" t="s">
        <v>37</v>
      </c>
      <c r="AX377" s="11" t="s">
        <v>82</v>
      </c>
      <c r="AY377" s="212" t="s">
        <v>127</v>
      </c>
    </row>
    <row r="378" spans="2:65" s="1" customFormat="1" ht="25.5" customHeight="1">
      <c r="B378" s="39"/>
      <c r="C378" s="186" t="s">
        <v>575</v>
      </c>
      <c r="D378" s="186" t="s">
        <v>129</v>
      </c>
      <c r="E378" s="187" t="s">
        <v>576</v>
      </c>
      <c r="F378" s="188" t="s">
        <v>577</v>
      </c>
      <c r="G378" s="189" t="s">
        <v>236</v>
      </c>
      <c r="H378" s="190">
        <v>50</v>
      </c>
      <c r="I378" s="191"/>
      <c r="J378" s="192">
        <f>ROUND(I378*H378,2)</f>
        <v>0</v>
      </c>
      <c r="K378" s="188" t="s">
        <v>133</v>
      </c>
      <c r="L378" s="59"/>
      <c r="M378" s="193" t="s">
        <v>30</v>
      </c>
      <c r="N378" s="194" t="s">
        <v>45</v>
      </c>
      <c r="O378" s="40"/>
      <c r="P378" s="195">
        <f>O378*H378</f>
        <v>0</v>
      </c>
      <c r="Q378" s="195">
        <v>0</v>
      </c>
      <c r="R378" s="195">
        <f>Q378*H378</f>
        <v>0</v>
      </c>
      <c r="S378" s="195">
        <v>0.29499999999999998</v>
      </c>
      <c r="T378" s="196">
        <f>S378*H378</f>
        <v>14.75</v>
      </c>
      <c r="AR378" s="22" t="s">
        <v>134</v>
      </c>
      <c r="AT378" s="22" t="s">
        <v>129</v>
      </c>
      <c r="AU378" s="22" t="s">
        <v>150</v>
      </c>
      <c r="AY378" s="22" t="s">
        <v>127</v>
      </c>
      <c r="BE378" s="197">
        <f>IF(N378="základní",J378,0)</f>
        <v>0</v>
      </c>
      <c r="BF378" s="197">
        <f>IF(N378="snížená",J378,0)</f>
        <v>0</v>
      </c>
      <c r="BG378" s="197">
        <f>IF(N378="zákl. přenesená",J378,0)</f>
        <v>0</v>
      </c>
      <c r="BH378" s="197">
        <f>IF(N378="sníž. přenesená",J378,0)</f>
        <v>0</v>
      </c>
      <c r="BI378" s="197">
        <f>IF(N378="nulová",J378,0)</f>
        <v>0</v>
      </c>
      <c r="BJ378" s="22" t="s">
        <v>82</v>
      </c>
      <c r="BK378" s="197">
        <f>ROUND(I378*H378,2)</f>
        <v>0</v>
      </c>
      <c r="BL378" s="22" t="s">
        <v>134</v>
      </c>
      <c r="BM378" s="22" t="s">
        <v>578</v>
      </c>
    </row>
    <row r="379" spans="2:65" s="1" customFormat="1" ht="40.5">
      <c r="B379" s="39"/>
      <c r="C379" s="61"/>
      <c r="D379" s="198" t="s">
        <v>136</v>
      </c>
      <c r="E379" s="61"/>
      <c r="F379" s="199" t="s">
        <v>579</v>
      </c>
      <c r="G379" s="61"/>
      <c r="H379" s="61"/>
      <c r="I379" s="157"/>
      <c r="J379" s="61"/>
      <c r="K379" s="61"/>
      <c r="L379" s="59"/>
      <c r="M379" s="200"/>
      <c r="N379" s="40"/>
      <c r="O379" s="40"/>
      <c r="P379" s="40"/>
      <c r="Q379" s="40"/>
      <c r="R379" s="40"/>
      <c r="S379" s="40"/>
      <c r="T379" s="76"/>
      <c r="AT379" s="22" t="s">
        <v>136</v>
      </c>
      <c r="AU379" s="22" t="s">
        <v>150</v>
      </c>
    </row>
    <row r="380" spans="2:65" s="1" customFormat="1" ht="148.5">
      <c r="B380" s="39"/>
      <c r="C380" s="61"/>
      <c r="D380" s="198" t="s">
        <v>138</v>
      </c>
      <c r="E380" s="61"/>
      <c r="F380" s="201" t="s">
        <v>580</v>
      </c>
      <c r="G380" s="61"/>
      <c r="H380" s="61"/>
      <c r="I380" s="157"/>
      <c r="J380" s="61"/>
      <c r="K380" s="61"/>
      <c r="L380" s="59"/>
      <c r="M380" s="200"/>
      <c r="N380" s="40"/>
      <c r="O380" s="40"/>
      <c r="P380" s="40"/>
      <c r="Q380" s="40"/>
      <c r="R380" s="40"/>
      <c r="S380" s="40"/>
      <c r="T380" s="76"/>
      <c r="AT380" s="22" t="s">
        <v>138</v>
      </c>
      <c r="AU380" s="22" t="s">
        <v>150</v>
      </c>
    </row>
    <row r="381" spans="2:65" s="11" customFormat="1" ht="13.5">
      <c r="B381" s="202"/>
      <c r="C381" s="203"/>
      <c r="D381" s="198" t="s">
        <v>140</v>
      </c>
      <c r="E381" s="204" t="s">
        <v>30</v>
      </c>
      <c r="F381" s="205" t="s">
        <v>448</v>
      </c>
      <c r="G381" s="203"/>
      <c r="H381" s="206">
        <v>50</v>
      </c>
      <c r="I381" s="207"/>
      <c r="J381" s="203"/>
      <c r="K381" s="203"/>
      <c r="L381" s="208"/>
      <c r="M381" s="209"/>
      <c r="N381" s="210"/>
      <c r="O381" s="210"/>
      <c r="P381" s="210"/>
      <c r="Q381" s="210"/>
      <c r="R381" s="210"/>
      <c r="S381" s="210"/>
      <c r="T381" s="211"/>
      <c r="AT381" s="212" t="s">
        <v>140</v>
      </c>
      <c r="AU381" s="212" t="s">
        <v>150</v>
      </c>
      <c r="AV381" s="11" t="s">
        <v>84</v>
      </c>
      <c r="AW381" s="11" t="s">
        <v>37</v>
      </c>
      <c r="AX381" s="11" t="s">
        <v>82</v>
      </c>
      <c r="AY381" s="212" t="s">
        <v>127</v>
      </c>
    </row>
    <row r="382" spans="2:65" s="1" customFormat="1" ht="25.5" customHeight="1">
      <c r="B382" s="39"/>
      <c r="C382" s="186" t="s">
        <v>581</v>
      </c>
      <c r="D382" s="186" t="s">
        <v>129</v>
      </c>
      <c r="E382" s="187" t="s">
        <v>582</v>
      </c>
      <c r="F382" s="188" t="s">
        <v>583</v>
      </c>
      <c r="G382" s="189" t="s">
        <v>236</v>
      </c>
      <c r="H382" s="190">
        <v>20</v>
      </c>
      <c r="I382" s="191"/>
      <c r="J382" s="192">
        <f>ROUND(I382*H382,2)</f>
        <v>0</v>
      </c>
      <c r="K382" s="188" t="s">
        <v>133</v>
      </c>
      <c r="L382" s="59"/>
      <c r="M382" s="193" t="s">
        <v>30</v>
      </c>
      <c r="N382" s="194" t="s">
        <v>45</v>
      </c>
      <c r="O382" s="40"/>
      <c r="P382" s="195">
        <f>O382*H382</f>
        <v>0</v>
      </c>
      <c r="Q382" s="195">
        <v>3.0000000000000001E-5</v>
      </c>
      <c r="R382" s="195">
        <f>Q382*H382</f>
        <v>6.0000000000000006E-4</v>
      </c>
      <c r="S382" s="195">
        <v>0.10299999999999999</v>
      </c>
      <c r="T382" s="196">
        <f>S382*H382</f>
        <v>2.06</v>
      </c>
      <c r="AR382" s="22" t="s">
        <v>134</v>
      </c>
      <c r="AT382" s="22" t="s">
        <v>129</v>
      </c>
      <c r="AU382" s="22" t="s">
        <v>150</v>
      </c>
      <c r="AY382" s="22" t="s">
        <v>127</v>
      </c>
      <c r="BE382" s="197">
        <f>IF(N382="základní",J382,0)</f>
        <v>0</v>
      </c>
      <c r="BF382" s="197">
        <f>IF(N382="snížená",J382,0)</f>
        <v>0</v>
      </c>
      <c r="BG382" s="197">
        <f>IF(N382="zákl. přenesená",J382,0)</f>
        <v>0</v>
      </c>
      <c r="BH382" s="197">
        <f>IF(N382="sníž. přenesená",J382,0)</f>
        <v>0</v>
      </c>
      <c r="BI382" s="197">
        <f>IF(N382="nulová",J382,0)</f>
        <v>0</v>
      </c>
      <c r="BJ382" s="22" t="s">
        <v>82</v>
      </c>
      <c r="BK382" s="197">
        <f>ROUND(I382*H382,2)</f>
        <v>0</v>
      </c>
      <c r="BL382" s="22" t="s">
        <v>134</v>
      </c>
      <c r="BM382" s="22" t="s">
        <v>584</v>
      </c>
    </row>
    <row r="383" spans="2:65" s="1" customFormat="1" ht="27">
      <c r="B383" s="39"/>
      <c r="C383" s="61"/>
      <c r="D383" s="198" t="s">
        <v>136</v>
      </c>
      <c r="E383" s="61"/>
      <c r="F383" s="199" t="s">
        <v>585</v>
      </c>
      <c r="G383" s="61"/>
      <c r="H383" s="61"/>
      <c r="I383" s="157"/>
      <c r="J383" s="61"/>
      <c r="K383" s="61"/>
      <c r="L383" s="59"/>
      <c r="M383" s="200"/>
      <c r="N383" s="40"/>
      <c r="O383" s="40"/>
      <c r="P383" s="40"/>
      <c r="Q383" s="40"/>
      <c r="R383" s="40"/>
      <c r="S383" s="40"/>
      <c r="T383" s="76"/>
      <c r="AT383" s="22" t="s">
        <v>136</v>
      </c>
      <c r="AU383" s="22" t="s">
        <v>150</v>
      </c>
    </row>
    <row r="384" spans="2:65" s="1" customFormat="1" ht="216">
      <c r="B384" s="39"/>
      <c r="C384" s="61"/>
      <c r="D384" s="198" t="s">
        <v>138</v>
      </c>
      <c r="E384" s="61"/>
      <c r="F384" s="201" t="s">
        <v>586</v>
      </c>
      <c r="G384" s="61"/>
      <c r="H384" s="61"/>
      <c r="I384" s="157"/>
      <c r="J384" s="61"/>
      <c r="K384" s="61"/>
      <c r="L384" s="59"/>
      <c r="M384" s="200"/>
      <c r="N384" s="40"/>
      <c r="O384" s="40"/>
      <c r="P384" s="40"/>
      <c r="Q384" s="40"/>
      <c r="R384" s="40"/>
      <c r="S384" s="40"/>
      <c r="T384" s="76"/>
      <c r="AT384" s="22" t="s">
        <v>138</v>
      </c>
      <c r="AU384" s="22" t="s">
        <v>150</v>
      </c>
    </row>
    <row r="385" spans="2:65" s="11" customFormat="1" ht="13.5">
      <c r="B385" s="202"/>
      <c r="C385" s="203"/>
      <c r="D385" s="198" t="s">
        <v>140</v>
      </c>
      <c r="E385" s="204" t="s">
        <v>30</v>
      </c>
      <c r="F385" s="205" t="s">
        <v>266</v>
      </c>
      <c r="G385" s="203"/>
      <c r="H385" s="206">
        <v>20</v>
      </c>
      <c r="I385" s="207"/>
      <c r="J385" s="203"/>
      <c r="K385" s="203"/>
      <c r="L385" s="208"/>
      <c r="M385" s="209"/>
      <c r="N385" s="210"/>
      <c r="O385" s="210"/>
      <c r="P385" s="210"/>
      <c r="Q385" s="210"/>
      <c r="R385" s="210"/>
      <c r="S385" s="210"/>
      <c r="T385" s="211"/>
      <c r="AT385" s="212" t="s">
        <v>140</v>
      </c>
      <c r="AU385" s="212" t="s">
        <v>150</v>
      </c>
      <c r="AV385" s="11" t="s">
        <v>84</v>
      </c>
      <c r="AW385" s="11" t="s">
        <v>37</v>
      </c>
      <c r="AX385" s="11" t="s">
        <v>82</v>
      </c>
      <c r="AY385" s="212" t="s">
        <v>127</v>
      </c>
    </row>
    <row r="386" spans="2:65" s="1" customFormat="1" ht="25.5" customHeight="1">
      <c r="B386" s="39"/>
      <c r="C386" s="186" t="s">
        <v>587</v>
      </c>
      <c r="D386" s="186" t="s">
        <v>129</v>
      </c>
      <c r="E386" s="187" t="s">
        <v>588</v>
      </c>
      <c r="F386" s="188" t="s">
        <v>589</v>
      </c>
      <c r="G386" s="189" t="s">
        <v>236</v>
      </c>
      <c r="H386" s="190">
        <v>20</v>
      </c>
      <c r="I386" s="191"/>
      <c r="J386" s="192">
        <f>ROUND(I386*H386,2)</f>
        <v>0</v>
      </c>
      <c r="K386" s="188" t="s">
        <v>30</v>
      </c>
      <c r="L386" s="59"/>
      <c r="M386" s="193" t="s">
        <v>30</v>
      </c>
      <c r="N386" s="194" t="s">
        <v>45</v>
      </c>
      <c r="O386" s="40"/>
      <c r="P386" s="195">
        <f>O386*H386</f>
        <v>0</v>
      </c>
      <c r="Q386" s="195">
        <v>4.0000000000000003E-5</v>
      </c>
      <c r="R386" s="195">
        <f>Q386*H386</f>
        <v>8.0000000000000004E-4</v>
      </c>
      <c r="S386" s="195">
        <v>0.15359999999999999</v>
      </c>
      <c r="T386" s="196">
        <f>S386*H386</f>
        <v>3.0719999999999996</v>
      </c>
      <c r="AR386" s="22" t="s">
        <v>134</v>
      </c>
      <c r="AT386" s="22" t="s">
        <v>129</v>
      </c>
      <c r="AU386" s="22" t="s">
        <v>150</v>
      </c>
      <c r="AY386" s="22" t="s">
        <v>127</v>
      </c>
      <c r="BE386" s="197">
        <f>IF(N386="základní",J386,0)</f>
        <v>0</v>
      </c>
      <c r="BF386" s="197">
        <f>IF(N386="snížená",J386,0)</f>
        <v>0</v>
      </c>
      <c r="BG386" s="197">
        <f>IF(N386="zákl. přenesená",J386,0)</f>
        <v>0</v>
      </c>
      <c r="BH386" s="197">
        <f>IF(N386="sníž. přenesená",J386,0)</f>
        <v>0</v>
      </c>
      <c r="BI386" s="197">
        <f>IF(N386="nulová",J386,0)</f>
        <v>0</v>
      </c>
      <c r="BJ386" s="22" t="s">
        <v>82</v>
      </c>
      <c r="BK386" s="197">
        <f>ROUND(I386*H386,2)</f>
        <v>0</v>
      </c>
      <c r="BL386" s="22" t="s">
        <v>134</v>
      </c>
      <c r="BM386" s="22" t="s">
        <v>590</v>
      </c>
    </row>
    <row r="387" spans="2:65" s="1" customFormat="1" ht="27">
      <c r="B387" s="39"/>
      <c r="C387" s="61"/>
      <c r="D387" s="198" t="s">
        <v>136</v>
      </c>
      <c r="E387" s="61"/>
      <c r="F387" s="199" t="s">
        <v>591</v>
      </c>
      <c r="G387" s="61"/>
      <c r="H387" s="61"/>
      <c r="I387" s="157"/>
      <c r="J387" s="61"/>
      <c r="K387" s="61"/>
      <c r="L387" s="59"/>
      <c r="M387" s="200"/>
      <c r="N387" s="40"/>
      <c r="O387" s="40"/>
      <c r="P387" s="40"/>
      <c r="Q387" s="40"/>
      <c r="R387" s="40"/>
      <c r="S387" s="40"/>
      <c r="T387" s="76"/>
      <c r="AT387" s="22" t="s">
        <v>136</v>
      </c>
      <c r="AU387" s="22" t="s">
        <v>150</v>
      </c>
    </row>
    <row r="388" spans="2:65" s="1" customFormat="1" ht="216">
      <c r="B388" s="39"/>
      <c r="C388" s="61"/>
      <c r="D388" s="198" t="s">
        <v>138</v>
      </c>
      <c r="E388" s="61"/>
      <c r="F388" s="201" t="s">
        <v>586</v>
      </c>
      <c r="G388" s="61"/>
      <c r="H388" s="61"/>
      <c r="I388" s="157"/>
      <c r="J388" s="61"/>
      <c r="K388" s="61"/>
      <c r="L388" s="59"/>
      <c r="M388" s="200"/>
      <c r="N388" s="40"/>
      <c r="O388" s="40"/>
      <c r="P388" s="40"/>
      <c r="Q388" s="40"/>
      <c r="R388" s="40"/>
      <c r="S388" s="40"/>
      <c r="T388" s="76"/>
      <c r="AT388" s="22" t="s">
        <v>138</v>
      </c>
      <c r="AU388" s="22" t="s">
        <v>150</v>
      </c>
    </row>
    <row r="389" spans="2:65" s="11" customFormat="1" ht="13.5">
      <c r="B389" s="202"/>
      <c r="C389" s="203"/>
      <c r="D389" s="198" t="s">
        <v>140</v>
      </c>
      <c r="E389" s="204" t="s">
        <v>30</v>
      </c>
      <c r="F389" s="205" t="s">
        <v>266</v>
      </c>
      <c r="G389" s="203"/>
      <c r="H389" s="206">
        <v>20</v>
      </c>
      <c r="I389" s="207"/>
      <c r="J389" s="203"/>
      <c r="K389" s="203"/>
      <c r="L389" s="208"/>
      <c r="M389" s="209"/>
      <c r="N389" s="210"/>
      <c r="O389" s="210"/>
      <c r="P389" s="210"/>
      <c r="Q389" s="210"/>
      <c r="R389" s="210"/>
      <c r="S389" s="210"/>
      <c r="T389" s="211"/>
      <c r="AT389" s="212" t="s">
        <v>140</v>
      </c>
      <c r="AU389" s="212" t="s">
        <v>150</v>
      </c>
      <c r="AV389" s="11" t="s">
        <v>84</v>
      </c>
      <c r="AW389" s="11" t="s">
        <v>37</v>
      </c>
      <c r="AX389" s="11" t="s">
        <v>82</v>
      </c>
      <c r="AY389" s="212" t="s">
        <v>127</v>
      </c>
    </row>
    <row r="390" spans="2:65" s="1" customFormat="1" ht="16.5" customHeight="1">
      <c r="B390" s="39"/>
      <c r="C390" s="186" t="s">
        <v>592</v>
      </c>
      <c r="D390" s="186" t="s">
        <v>129</v>
      </c>
      <c r="E390" s="187" t="s">
        <v>593</v>
      </c>
      <c r="F390" s="188" t="s">
        <v>594</v>
      </c>
      <c r="G390" s="189" t="s">
        <v>403</v>
      </c>
      <c r="H390" s="190">
        <v>30</v>
      </c>
      <c r="I390" s="191"/>
      <c r="J390" s="192">
        <f>ROUND(I390*H390,2)</f>
        <v>0</v>
      </c>
      <c r="K390" s="188" t="s">
        <v>133</v>
      </c>
      <c r="L390" s="59"/>
      <c r="M390" s="193" t="s">
        <v>30</v>
      </c>
      <c r="N390" s="194" t="s">
        <v>45</v>
      </c>
      <c r="O390" s="40"/>
      <c r="P390" s="195">
        <f>O390*H390</f>
        <v>0</v>
      </c>
      <c r="Q390" s="195">
        <v>0</v>
      </c>
      <c r="R390" s="195">
        <f>Q390*H390</f>
        <v>0</v>
      </c>
      <c r="S390" s="195">
        <v>0.20499999999999999</v>
      </c>
      <c r="T390" s="196">
        <f>S390*H390</f>
        <v>6.1499999999999995</v>
      </c>
      <c r="AR390" s="22" t="s">
        <v>134</v>
      </c>
      <c r="AT390" s="22" t="s">
        <v>129</v>
      </c>
      <c r="AU390" s="22" t="s">
        <v>150</v>
      </c>
      <c r="AY390" s="22" t="s">
        <v>127</v>
      </c>
      <c r="BE390" s="197">
        <f>IF(N390="základní",J390,0)</f>
        <v>0</v>
      </c>
      <c r="BF390" s="197">
        <f>IF(N390="snížená",J390,0)</f>
        <v>0</v>
      </c>
      <c r="BG390" s="197">
        <f>IF(N390="zákl. přenesená",J390,0)</f>
        <v>0</v>
      </c>
      <c r="BH390" s="197">
        <f>IF(N390="sníž. přenesená",J390,0)</f>
        <v>0</v>
      </c>
      <c r="BI390" s="197">
        <f>IF(N390="nulová",J390,0)</f>
        <v>0</v>
      </c>
      <c r="BJ390" s="22" t="s">
        <v>82</v>
      </c>
      <c r="BK390" s="197">
        <f>ROUND(I390*H390,2)</f>
        <v>0</v>
      </c>
      <c r="BL390" s="22" t="s">
        <v>134</v>
      </c>
      <c r="BM390" s="22" t="s">
        <v>595</v>
      </c>
    </row>
    <row r="391" spans="2:65" s="1" customFormat="1" ht="27">
      <c r="B391" s="39"/>
      <c r="C391" s="61"/>
      <c r="D391" s="198" t="s">
        <v>136</v>
      </c>
      <c r="E391" s="61"/>
      <c r="F391" s="199" t="s">
        <v>596</v>
      </c>
      <c r="G391" s="61"/>
      <c r="H391" s="61"/>
      <c r="I391" s="157"/>
      <c r="J391" s="61"/>
      <c r="K391" s="61"/>
      <c r="L391" s="59"/>
      <c r="M391" s="200"/>
      <c r="N391" s="40"/>
      <c r="O391" s="40"/>
      <c r="P391" s="40"/>
      <c r="Q391" s="40"/>
      <c r="R391" s="40"/>
      <c r="S391" s="40"/>
      <c r="T391" s="76"/>
      <c r="AT391" s="22" t="s">
        <v>136</v>
      </c>
      <c r="AU391" s="22" t="s">
        <v>150</v>
      </c>
    </row>
    <row r="392" spans="2:65" s="1" customFormat="1" ht="148.5">
      <c r="B392" s="39"/>
      <c r="C392" s="61"/>
      <c r="D392" s="198" t="s">
        <v>138</v>
      </c>
      <c r="E392" s="61"/>
      <c r="F392" s="201" t="s">
        <v>597</v>
      </c>
      <c r="G392" s="61"/>
      <c r="H392" s="61"/>
      <c r="I392" s="157"/>
      <c r="J392" s="61"/>
      <c r="K392" s="61"/>
      <c r="L392" s="59"/>
      <c r="M392" s="200"/>
      <c r="N392" s="40"/>
      <c r="O392" s="40"/>
      <c r="P392" s="40"/>
      <c r="Q392" s="40"/>
      <c r="R392" s="40"/>
      <c r="S392" s="40"/>
      <c r="T392" s="76"/>
      <c r="AT392" s="22" t="s">
        <v>138</v>
      </c>
      <c r="AU392" s="22" t="s">
        <v>150</v>
      </c>
    </row>
    <row r="393" spans="2:65" s="11" customFormat="1" ht="13.5">
      <c r="B393" s="202"/>
      <c r="C393" s="203"/>
      <c r="D393" s="198" t="s">
        <v>140</v>
      </c>
      <c r="E393" s="204" t="s">
        <v>30</v>
      </c>
      <c r="F393" s="205" t="s">
        <v>331</v>
      </c>
      <c r="G393" s="203"/>
      <c r="H393" s="206">
        <v>30</v>
      </c>
      <c r="I393" s="207"/>
      <c r="J393" s="203"/>
      <c r="K393" s="203"/>
      <c r="L393" s="208"/>
      <c r="M393" s="209"/>
      <c r="N393" s="210"/>
      <c r="O393" s="210"/>
      <c r="P393" s="210"/>
      <c r="Q393" s="210"/>
      <c r="R393" s="210"/>
      <c r="S393" s="210"/>
      <c r="T393" s="211"/>
      <c r="AT393" s="212" t="s">
        <v>140</v>
      </c>
      <c r="AU393" s="212" t="s">
        <v>150</v>
      </c>
      <c r="AV393" s="11" t="s">
        <v>84</v>
      </c>
      <c r="AW393" s="11" t="s">
        <v>37</v>
      </c>
      <c r="AX393" s="11" t="s">
        <v>82</v>
      </c>
      <c r="AY393" s="212" t="s">
        <v>127</v>
      </c>
    </row>
    <row r="394" spans="2:65" s="10" customFormat="1" ht="29.85" customHeight="1">
      <c r="B394" s="170"/>
      <c r="C394" s="171"/>
      <c r="D394" s="172" t="s">
        <v>73</v>
      </c>
      <c r="E394" s="184" t="s">
        <v>598</v>
      </c>
      <c r="F394" s="184" t="s">
        <v>599</v>
      </c>
      <c r="G394" s="171"/>
      <c r="H394" s="171"/>
      <c r="I394" s="174"/>
      <c r="J394" s="185">
        <f>BK394</f>
        <v>0</v>
      </c>
      <c r="K394" s="171"/>
      <c r="L394" s="176"/>
      <c r="M394" s="177"/>
      <c r="N394" s="178"/>
      <c r="O394" s="178"/>
      <c r="P394" s="179">
        <f>SUM(P395:P418)</f>
        <v>0</v>
      </c>
      <c r="Q394" s="178"/>
      <c r="R394" s="179">
        <f>SUM(R395:R418)</f>
        <v>0</v>
      </c>
      <c r="S394" s="178"/>
      <c r="T394" s="180">
        <f>SUM(T395:T418)</f>
        <v>0</v>
      </c>
      <c r="AR394" s="181" t="s">
        <v>82</v>
      </c>
      <c r="AT394" s="182" t="s">
        <v>73</v>
      </c>
      <c r="AU394" s="182" t="s">
        <v>82</v>
      </c>
      <c r="AY394" s="181" t="s">
        <v>127</v>
      </c>
      <c r="BK394" s="183">
        <f>SUM(BK395:BK418)</f>
        <v>0</v>
      </c>
    </row>
    <row r="395" spans="2:65" s="1" customFormat="1" ht="16.5" customHeight="1">
      <c r="B395" s="39"/>
      <c r="C395" s="186" t="s">
        <v>600</v>
      </c>
      <c r="D395" s="186" t="s">
        <v>129</v>
      </c>
      <c r="E395" s="187" t="s">
        <v>601</v>
      </c>
      <c r="F395" s="188" t="s">
        <v>602</v>
      </c>
      <c r="G395" s="189" t="s">
        <v>206</v>
      </c>
      <c r="H395" s="190">
        <v>5.1319999999999997</v>
      </c>
      <c r="I395" s="191"/>
      <c r="J395" s="192">
        <f>ROUND(I395*H395,2)</f>
        <v>0</v>
      </c>
      <c r="K395" s="188" t="s">
        <v>133</v>
      </c>
      <c r="L395" s="59"/>
      <c r="M395" s="193" t="s">
        <v>30</v>
      </c>
      <c r="N395" s="194" t="s">
        <v>45</v>
      </c>
      <c r="O395" s="40"/>
      <c r="P395" s="195">
        <f>O395*H395</f>
        <v>0</v>
      </c>
      <c r="Q395" s="195">
        <v>0</v>
      </c>
      <c r="R395" s="195">
        <f>Q395*H395</f>
        <v>0</v>
      </c>
      <c r="S395" s="195">
        <v>0</v>
      </c>
      <c r="T395" s="196">
        <f>S395*H395</f>
        <v>0</v>
      </c>
      <c r="AR395" s="22" t="s">
        <v>134</v>
      </c>
      <c r="AT395" s="22" t="s">
        <v>129</v>
      </c>
      <c r="AU395" s="22" t="s">
        <v>84</v>
      </c>
      <c r="AY395" s="22" t="s">
        <v>127</v>
      </c>
      <c r="BE395" s="197">
        <f>IF(N395="základní",J395,0)</f>
        <v>0</v>
      </c>
      <c r="BF395" s="197">
        <f>IF(N395="snížená",J395,0)</f>
        <v>0</v>
      </c>
      <c r="BG395" s="197">
        <f>IF(N395="zákl. přenesená",J395,0)</f>
        <v>0</v>
      </c>
      <c r="BH395" s="197">
        <f>IF(N395="sníž. přenesená",J395,0)</f>
        <v>0</v>
      </c>
      <c r="BI395" s="197">
        <f>IF(N395="nulová",J395,0)</f>
        <v>0</v>
      </c>
      <c r="BJ395" s="22" t="s">
        <v>82</v>
      </c>
      <c r="BK395" s="197">
        <f>ROUND(I395*H395,2)</f>
        <v>0</v>
      </c>
      <c r="BL395" s="22" t="s">
        <v>134</v>
      </c>
      <c r="BM395" s="22" t="s">
        <v>603</v>
      </c>
    </row>
    <row r="396" spans="2:65" s="1" customFormat="1" ht="27">
      <c r="B396" s="39"/>
      <c r="C396" s="61"/>
      <c r="D396" s="198" t="s">
        <v>136</v>
      </c>
      <c r="E396" s="61"/>
      <c r="F396" s="199" t="s">
        <v>604</v>
      </c>
      <c r="G396" s="61"/>
      <c r="H396" s="61"/>
      <c r="I396" s="157"/>
      <c r="J396" s="61"/>
      <c r="K396" s="61"/>
      <c r="L396" s="59"/>
      <c r="M396" s="200"/>
      <c r="N396" s="40"/>
      <c r="O396" s="40"/>
      <c r="P396" s="40"/>
      <c r="Q396" s="40"/>
      <c r="R396" s="40"/>
      <c r="S396" s="40"/>
      <c r="T396" s="76"/>
      <c r="AT396" s="22" t="s">
        <v>136</v>
      </c>
      <c r="AU396" s="22" t="s">
        <v>84</v>
      </c>
    </row>
    <row r="397" spans="2:65" s="1" customFormat="1" ht="94.5">
      <c r="B397" s="39"/>
      <c r="C397" s="61"/>
      <c r="D397" s="198" t="s">
        <v>138</v>
      </c>
      <c r="E397" s="61"/>
      <c r="F397" s="201" t="s">
        <v>605</v>
      </c>
      <c r="G397" s="61"/>
      <c r="H397" s="61"/>
      <c r="I397" s="157"/>
      <c r="J397" s="61"/>
      <c r="K397" s="61"/>
      <c r="L397" s="59"/>
      <c r="M397" s="200"/>
      <c r="N397" s="40"/>
      <c r="O397" s="40"/>
      <c r="P397" s="40"/>
      <c r="Q397" s="40"/>
      <c r="R397" s="40"/>
      <c r="S397" s="40"/>
      <c r="T397" s="76"/>
      <c r="AT397" s="22" t="s">
        <v>138</v>
      </c>
      <c r="AU397" s="22" t="s">
        <v>84</v>
      </c>
    </row>
    <row r="398" spans="2:65" s="11" customFormat="1" ht="13.5">
      <c r="B398" s="202"/>
      <c r="C398" s="203"/>
      <c r="D398" s="198" t="s">
        <v>140</v>
      </c>
      <c r="E398" s="204" t="s">
        <v>30</v>
      </c>
      <c r="F398" s="205" t="s">
        <v>606</v>
      </c>
      <c r="G398" s="203"/>
      <c r="H398" s="206">
        <v>5.1319999999999997</v>
      </c>
      <c r="I398" s="207"/>
      <c r="J398" s="203"/>
      <c r="K398" s="203"/>
      <c r="L398" s="208"/>
      <c r="M398" s="209"/>
      <c r="N398" s="210"/>
      <c r="O398" s="210"/>
      <c r="P398" s="210"/>
      <c r="Q398" s="210"/>
      <c r="R398" s="210"/>
      <c r="S398" s="210"/>
      <c r="T398" s="211"/>
      <c r="AT398" s="212" t="s">
        <v>140</v>
      </c>
      <c r="AU398" s="212" t="s">
        <v>84</v>
      </c>
      <c r="AV398" s="11" t="s">
        <v>84</v>
      </c>
      <c r="AW398" s="11" t="s">
        <v>37</v>
      </c>
      <c r="AX398" s="11" t="s">
        <v>82</v>
      </c>
      <c r="AY398" s="212" t="s">
        <v>127</v>
      </c>
    </row>
    <row r="399" spans="2:65" s="1" customFormat="1" ht="16.5" customHeight="1">
      <c r="B399" s="39"/>
      <c r="C399" s="186" t="s">
        <v>607</v>
      </c>
      <c r="D399" s="186" t="s">
        <v>129</v>
      </c>
      <c r="E399" s="187" t="s">
        <v>608</v>
      </c>
      <c r="F399" s="188" t="s">
        <v>609</v>
      </c>
      <c r="G399" s="189" t="s">
        <v>206</v>
      </c>
      <c r="H399" s="190">
        <v>20.527999999999999</v>
      </c>
      <c r="I399" s="191"/>
      <c r="J399" s="192">
        <f>ROUND(I399*H399,2)</f>
        <v>0</v>
      </c>
      <c r="K399" s="188" t="s">
        <v>133</v>
      </c>
      <c r="L399" s="59"/>
      <c r="M399" s="193" t="s">
        <v>30</v>
      </c>
      <c r="N399" s="194" t="s">
        <v>45</v>
      </c>
      <c r="O399" s="40"/>
      <c r="P399" s="195">
        <f>O399*H399</f>
        <v>0</v>
      </c>
      <c r="Q399" s="195">
        <v>0</v>
      </c>
      <c r="R399" s="195">
        <f>Q399*H399</f>
        <v>0</v>
      </c>
      <c r="S399" s="195">
        <v>0</v>
      </c>
      <c r="T399" s="196">
        <f>S399*H399</f>
        <v>0</v>
      </c>
      <c r="AR399" s="22" t="s">
        <v>134</v>
      </c>
      <c r="AT399" s="22" t="s">
        <v>129</v>
      </c>
      <c r="AU399" s="22" t="s">
        <v>84</v>
      </c>
      <c r="AY399" s="22" t="s">
        <v>127</v>
      </c>
      <c r="BE399" s="197">
        <f>IF(N399="základní",J399,0)</f>
        <v>0</v>
      </c>
      <c r="BF399" s="197">
        <f>IF(N399="snížená",J399,0)</f>
        <v>0</v>
      </c>
      <c r="BG399" s="197">
        <f>IF(N399="zákl. přenesená",J399,0)</f>
        <v>0</v>
      </c>
      <c r="BH399" s="197">
        <f>IF(N399="sníž. přenesená",J399,0)</f>
        <v>0</v>
      </c>
      <c r="BI399" s="197">
        <f>IF(N399="nulová",J399,0)</f>
        <v>0</v>
      </c>
      <c r="BJ399" s="22" t="s">
        <v>82</v>
      </c>
      <c r="BK399" s="197">
        <f>ROUND(I399*H399,2)</f>
        <v>0</v>
      </c>
      <c r="BL399" s="22" t="s">
        <v>134</v>
      </c>
      <c r="BM399" s="22" t="s">
        <v>610</v>
      </c>
    </row>
    <row r="400" spans="2:65" s="1" customFormat="1" ht="27">
      <c r="B400" s="39"/>
      <c r="C400" s="61"/>
      <c r="D400" s="198" t="s">
        <v>136</v>
      </c>
      <c r="E400" s="61"/>
      <c r="F400" s="199" t="s">
        <v>611</v>
      </c>
      <c r="G400" s="61"/>
      <c r="H400" s="61"/>
      <c r="I400" s="157"/>
      <c r="J400" s="61"/>
      <c r="K400" s="61"/>
      <c r="L400" s="59"/>
      <c r="M400" s="200"/>
      <c r="N400" s="40"/>
      <c r="O400" s="40"/>
      <c r="P400" s="40"/>
      <c r="Q400" s="40"/>
      <c r="R400" s="40"/>
      <c r="S400" s="40"/>
      <c r="T400" s="76"/>
      <c r="AT400" s="22" t="s">
        <v>136</v>
      </c>
      <c r="AU400" s="22" t="s">
        <v>84</v>
      </c>
    </row>
    <row r="401" spans="2:65" s="1" customFormat="1" ht="94.5">
      <c r="B401" s="39"/>
      <c r="C401" s="61"/>
      <c r="D401" s="198" t="s">
        <v>138</v>
      </c>
      <c r="E401" s="61"/>
      <c r="F401" s="201" t="s">
        <v>605</v>
      </c>
      <c r="G401" s="61"/>
      <c r="H401" s="61"/>
      <c r="I401" s="157"/>
      <c r="J401" s="61"/>
      <c r="K401" s="61"/>
      <c r="L401" s="59"/>
      <c r="M401" s="200"/>
      <c r="N401" s="40"/>
      <c r="O401" s="40"/>
      <c r="P401" s="40"/>
      <c r="Q401" s="40"/>
      <c r="R401" s="40"/>
      <c r="S401" s="40"/>
      <c r="T401" s="76"/>
      <c r="AT401" s="22" t="s">
        <v>138</v>
      </c>
      <c r="AU401" s="22" t="s">
        <v>84</v>
      </c>
    </row>
    <row r="402" spans="2:65" s="11" customFormat="1" ht="13.5">
      <c r="B402" s="202"/>
      <c r="C402" s="203"/>
      <c r="D402" s="198" t="s">
        <v>140</v>
      </c>
      <c r="E402" s="204" t="s">
        <v>30</v>
      </c>
      <c r="F402" s="205" t="s">
        <v>612</v>
      </c>
      <c r="G402" s="203"/>
      <c r="H402" s="206">
        <v>20.527999999999999</v>
      </c>
      <c r="I402" s="207"/>
      <c r="J402" s="203"/>
      <c r="K402" s="203"/>
      <c r="L402" s="208"/>
      <c r="M402" s="209"/>
      <c r="N402" s="210"/>
      <c r="O402" s="210"/>
      <c r="P402" s="210"/>
      <c r="Q402" s="210"/>
      <c r="R402" s="210"/>
      <c r="S402" s="210"/>
      <c r="T402" s="211"/>
      <c r="AT402" s="212" t="s">
        <v>140</v>
      </c>
      <c r="AU402" s="212" t="s">
        <v>84</v>
      </c>
      <c r="AV402" s="11" t="s">
        <v>84</v>
      </c>
      <c r="AW402" s="11" t="s">
        <v>37</v>
      </c>
      <c r="AX402" s="11" t="s">
        <v>82</v>
      </c>
      <c r="AY402" s="212" t="s">
        <v>127</v>
      </c>
    </row>
    <row r="403" spans="2:65" s="1" customFormat="1" ht="16.5" customHeight="1">
      <c r="B403" s="39"/>
      <c r="C403" s="186" t="s">
        <v>613</v>
      </c>
      <c r="D403" s="186" t="s">
        <v>129</v>
      </c>
      <c r="E403" s="187" t="s">
        <v>614</v>
      </c>
      <c r="F403" s="188" t="s">
        <v>615</v>
      </c>
      <c r="G403" s="189" t="s">
        <v>206</v>
      </c>
      <c r="H403" s="190">
        <v>21.95</v>
      </c>
      <c r="I403" s="191"/>
      <c r="J403" s="192">
        <f>ROUND(I403*H403,2)</f>
        <v>0</v>
      </c>
      <c r="K403" s="188" t="s">
        <v>133</v>
      </c>
      <c r="L403" s="59"/>
      <c r="M403" s="193" t="s">
        <v>30</v>
      </c>
      <c r="N403" s="194" t="s">
        <v>45</v>
      </c>
      <c r="O403" s="40"/>
      <c r="P403" s="195">
        <f>O403*H403</f>
        <v>0</v>
      </c>
      <c r="Q403" s="195">
        <v>0</v>
      </c>
      <c r="R403" s="195">
        <f>Q403*H403</f>
        <v>0</v>
      </c>
      <c r="S403" s="195">
        <v>0</v>
      </c>
      <c r="T403" s="196">
        <f>S403*H403</f>
        <v>0</v>
      </c>
      <c r="AR403" s="22" t="s">
        <v>134</v>
      </c>
      <c r="AT403" s="22" t="s">
        <v>129</v>
      </c>
      <c r="AU403" s="22" t="s">
        <v>84</v>
      </c>
      <c r="AY403" s="22" t="s">
        <v>127</v>
      </c>
      <c r="BE403" s="197">
        <f>IF(N403="základní",J403,0)</f>
        <v>0</v>
      </c>
      <c r="BF403" s="197">
        <f>IF(N403="snížená",J403,0)</f>
        <v>0</v>
      </c>
      <c r="BG403" s="197">
        <f>IF(N403="zákl. přenesená",J403,0)</f>
        <v>0</v>
      </c>
      <c r="BH403" s="197">
        <f>IF(N403="sníž. přenesená",J403,0)</f>
        <v>0</v>
      </c>
      <c r="BI403" s="197">
        <f>IF(N403="nulová",J403,0)</f>
        <v>0</v>
      </c>
      <c r="BJ403" s="22" t="s">
        <v>82</v>
      </c>
      <c r="BK403" s="197">
        <f>ROUND(I403*H403,2)</f>
        <v>0</v>
      </c>
      <c r="BL403" s="22" t="s">
        <v>134</v>
      </c>
      <c r="BM403" s="22" t="s">
        <v>616</v>
      </c>
    </row>
    <row r="404" spans="2:65" s="1" customFormat="1" ht="27">
      <c r="B404" s="39"/>
      <c r="C404" s="61"/>
      <c r="D404" s="198" t="s">
        <v>136</v>
      </c>
      <c r="E404" s="61"/>
      <c r="F404" s="199" t="s">
        <v>617</v>
      </c>
      <c r="G404" s="61"/>
      <c r="H404" s="61"/>
      <c r="I404" s="157"/>
      <c r="J404" s="61"/>
      <c r="K404" s="61"/>
      <c r="L404" s="59"/>
      <c r="M404" s="200"/>
      <c r="N404" s="40"/>
      <c r="O404" s="40"/>
      <c r="P404" s="40"/>
      <c r="Q404" s="40"/>
      <c r="R404" s="40"/>
      <c r="S404" s="40"/>
      <c r="T404" s="76"/>
      <c r="AT404" s="22" t="s">
        <v>136</v>
      </c>
      <c r="AU404" s="22" t="s">
        <v>84</v>
      </c>
    </row>
    <row r="405" spans="2:65" s="1" customFormat="1" ht="94.5">
      <c r="B405" s="39"/>
      <c r="C405" s="61"/>
      <c r="D405" s="198" t="s">
        <v>138</v>
      </c>
      <c r="E405" s="61"/>
      <c r="F405" s="201" t="s">
        <v>605</v>
      </c>
      <c r="G405" s="61"/>
      <c r="H405" s="61"/>
      <c r="I405" s="157"/>
      <c r="J405" s="61"/>
      <c r="K405" s="61"/>
      <c r="L405" s="59"/>
      <c r="M405" s="200"/>
      <c r="N405" s="40"/>
      <c r="O405" s="40"/>
      <c r="P405" s="40"/>
      <c r="Q405" s="40"/>
      <c r="R405" s="40"/>
      <c r="S405" s="40"/>
      <c r="T405" s="76"/>
      <c r="AT405" s="22" t="s">
        <v>138</v>
      </c>
      <c r="AU405" s="22" t="s">
        <v>84</v>
      </c>
    </row>
    <row r="406" spans="2:65" s="11" customFormat="1" ht="13.5">
      <c r="B406" s="202"/>
      <c r="C406" s="203"/>
      <c r="D406" s="198" t="s">
        <v>140</v>
      </c>
      <c r="E406" s="204" t="s">
        <v>30</v>
      </c>
      <c r="F406" s="205" t="s">
        <v>618</v>
      </c>
      <c r="G406" s="203"/>
      <c r="H406" s="206">
        <v>21.95</v>
      </c>
      <c r="I406" s="207"/>
      <c r="J406" s="203"/>
      <c r="K406" s="203"/>
      <c r="L406" s="208"/>
      <c r="M406" s="209"/>
      <c r="N406" s="210"/>
      <c r="O406" s="210"/>
      <c r="P406" s="210"/>
      <c r="Q406" s="210"/>
      <c r="R406" s="210"/>
      <c r="S406" s="210"/>
      <c r="T406" s="211"/>
      <c r="AT406" s="212" t="s">
        <v>140</v>
      </c>
      <c r="AU406" s="212" t="s">
        <v>84</v>
      </c>
      <c r="AV406" s="11" t="s">
        <v>84</v>
      </c>
      <c r="AW406" s="11" t="s">
        <v>37</v>
      </c>
      <c r="AX406" s="11" t="s">
        <v>82</v>
      </c>
      <c r="AY406" s="212" t="s">
        <v>127</v>
      </c>
    </row>
    <row r="407" spans="2:65" s="1" customFormat="1" ht="16.5" customHeight="1">
      <c r="B407" s="39"/>
      <c r="C407" s="186" t="s">
        <v>619</v>
      </c>
      <c r="D407" s="186" t="s">
        <v>129</v>
      </c>
      <c r="E407" s="187" t="s">
        <v>620</v>
      </c>
      <c r="F407" s="188" t="s">
        <v>621</v>
      </c>
      <c r="G407" s="189" t="s">
        <v>206</v>
      </c>
      <c r="H407" s="190">
        <v>87.8</v>
      </c>
      <c r="I407" s="191"/>
      <c r="J407" s="192">
        <f>ROUND(I407*H407,2)</f>
        <v>0</v>
      </c>
      <c r="K407" s="188" t="s">
        <v>133</v>
      </c>
      <c r="L407" s="59"/>
      <c r="M407" s="193" t="s">
        <v>30</v>
      </c>
      <c r="N407" s="194" t="s">
        <v>45</v>
      </c>
      <c r="O407" s="40"/>
      <c r="P407" s="195">
        <f>O407*H407</f>
        <v>0</v>
      </c>
      <c r="Q407" s="195">
        <v>0</v>
      </c>
      <c r="R407" s="195">
        <f>Q407*H407</f>
        <v>0</v>
      </c>
      <c r="S407" s="195">
        <v>0</v>
      </c>
      <c r="T407" s="196">
        <f>S407*H407</f>
        <v>0</v>
      </c>
      <c r="AR407" s="22" t="s">
        <v>134</v>
      </c>
      <c r="AT407" s="22" t="s">
        <v>129</v>
      </c>
      <c r="AU407" s="22" t="s">
        <v>84</v>
      </c>
      <c r="AY407" s="22" t="s">
        <v>127</v>
      </c>
      <c r="BE407" s="197">
        <f>IF(N407="základní",J407,0)</f>
        <v>0</v>
      </c>
      <c r="BF407" s="197">
        <f>IF(N407="snížená",J407,0)</f>
        <v>0</v>
      </c>
      <c r="BG407" s="197">
        <f>IF(N407="zákl. přenesená",J407,0)</f>
        <v>0</v>
      </c>
      <c r="BH407" s="197">
        <f>IF(N407="sníž. přenesená",J407,0)</f>
        <v>0</v>
      </c>
      <c r="BI407" s="197">
        <f>IF(N407="nulová",J407,0)</f>
        <v>0</v>
      </c>
      <c r="BJ407" s="22" t="s">
        <v>82</v>
      </c>
      <c r="BK407" s="197">
        <f>ROUND(I407*H407,2)</f>
        <v>0</v>
      </c>
      <c r="BL407" s="22" t="s">
        <v>134</v>
      </c>
      <c r="BM407" s="22" t="s">
        <v>622</v>
      </c>
    </row>
    <row r="408" spans="2:65" s="1" customFormat="1" ht="27">
      <c r="B408" s="39"/>
      <c r="C408" s="61"/>
      <c r="D408" s="198" t="s">
        <v>136</v>
      </c>
      <c r="E408" s="61"/>
      <c r="F408" s="199" t="s">
        <v>611</v>
      </c>
      <c r="G408" s="61"/>
      <c r="H408" s="61"/>
      <c r="I408" s="157"/>
      <c r="J408" s="61"/>
      <c r="K408" s="61"/>
      <c r="L408" s="59"/>
      <c r="M408" s="200"/>
      <c r="N408" s="40"/>
      <c r="O408" s="40"/>
      <c r="P408" s="40"/>
      <c r="Q408" s="40"/>
      <c r="R408" s="40"/>
      <c r="S408" s="40"/>
      <c r="T408" s="76"/>
      <c r="AT408" s="22" t="s">
        <v>136</v>
      </c>
      <c r="AU408" s="22" t="s">
        <v>84</v>
      </c>
    </row>
    <row r="409" spans="2:65" s="1" customFormat="1" ht="94.5">
      <c r="B409" s="39"/>
      <c r="C409" s="61"/>
      <c r="D409" s="198" t="s">
        <v>138</v>
      </c>
      <c r="E409" s="61"/>
      <c r="F409" s="201" t="s">
        <v>605</v>
      </c>
      <c r="G409" s="61"/>
      <c r="H409" s="61"/>
      <c r="I409" s="157"/>
      <c r="J409" s="61"/>
      <c r="K409" s="61"/>
      <c r="L409" s="59"/>
      <c r="M409" s="200"/>
      <c r="N409" s="40"/>
      <c r="O409" s="40"/>
      <c r="P409" s="40"/>
      <c r="Q409" s="40"/>
      <c r="R409" s="40"/>
      <c r="S409" s="40"/>
      <c r="T409" s="76"/>
      <c r="AT409" s="22" t="s">
        <v>138</v>
      </c>
      <c r="AU409" s="22" t="s">
        <v>84</v>
      </c>
    </row>
    <row r="410" spans="2:65" s="11" customFormat="1" ht="13.5">
      <c r="B410" s="202"/>
      <c r="C410" s="203"/>
      <c r="D410" s="198" t="s">
        <v>140</v>
      </c>
      <c r="E410" s="204" t="s">
        <v>30</v>
      </c>
      <c r="F410" s="205" t="s">
        <v>623</v>
      </c>
      <c r="G410" s="203"/>
      <c r="H410" s="206">
        <v>87.8</v>
      </c>
      <c r="I410" s="207"/>
      <c r="J410" s="203"/>
      <c r="K410" s="203"/>
      <c r="L410" s="208"/>
      <c r="M410" s="209"/>
      <c r="N410" s="210"/>
      <c r="O410" s="210"/>
      <c r="P410" s="210"/>
      <c r="Q410" s="210"/>
      <c r="R410" s="210"/>
      <c r="S410" s="210"/>
      <c r="T410" s="211"/>
      <c r="AT410" s="212" t="s">
        <v>140</v>
      </c>
      <c r="AU410" s="212" t="s">
        <v>84</v>
      </c>
      <c r="AV410" s="11" t="s">
        <v>84</v>
      </c>
      <c r="AW410" s="11" t="s">
        <v>37</v>
      </c>
      <c r="AX410" s="11" t="s">
        <v>82</v>
      </c>
      <c r="AY410" s="212" t="s">
        <v>127</v>
      </c>
    </row>
    <row r="411" spans="2:65" s="1" customFormat="1" ht="25.5" customHeight="1">
      <c r="B411" s="39"/>
      <c r="C411" s="186" t="s">
        <v>624</v>
      </c>
      <c r="D411" s="186" t="s">
        <v>129</v>
      </c>
      <c r="E411" s="187" t="s">
        <v>625</v>
      </c>
      <c r="F411" s="188" t="s">
        <v>626</v>
      </c>
      <c r="G411" s="189" t="s">
        <v>206</v>
      </c>
      <c r="H411" s="190">
        <v>21.95</v>
      </c>
      <c r="I411" s="191"/>
      <c r="J411" s="192">
        <f>ROUND(I411*H411,2)</f>
        <v>0</v>
      </c>
      <c r="K411" s="188" t="s">
        <v>133</v>
      </c>
      <c r="L411" s="59"/>
      <c r="M411" s="193" t="s">
        <v>30</v>
      </c>
      <c r="N411" s="194" t="s">
        <v>45</v>
      </c>
      <c r="O411" s="40"/>
      <c r="P411" s="195">
        <f>O411*H411</f>
        <v>0</v>
      </c>
      <c r="Q411" s="195">
        <v>0</v>
      </c>
      <c r="R411" s="195">
        <f>Q411*H411</f>
        <v>0</v>
      </c>
      <c r="S411" s="195">
        <v>0</v>
      </c>
      <c r="T411" s="196">
        <f>S411*H411</f>
        <v>0</v>
      </c>
      <c r="AR411" s="22" t="s">
        <v>134</v>
      </c>
      <c r="AT411" s="22" t="s">
        <v>129</v>
      </c>
      <c r="AU411" s="22" t="s">
        <v>84</v>
      </c>
      <c r="AY411" s="22" t="s">
        <v>127</v>
      </c>
      <c r="BE411" s="197">
        <f>IF(N411="základní",J411,0)</f>
        <v>0</v>
      </c>
      <c r="BF411" s="197">
        <f>IF(N411="snížená",J411,0)</f>
        <v>0</v>
      </c>
      <c r="BG411" s="197">
        <f>IF(N411="zákl. přenesená",J411,0)</f>
        <v>0</v>
      </c>
      <c r="BH411" s="197">
        <f>IF(N411="sníž. přenesená",J411,0)</f>
        <v>0</v>
      </c>
      <c r="BI411" s="197">
        <f>IF(N411="nulová",J411,0)</f>
        <v>0</v>
      </c>
      <c r="BJ411" s="22" t="s">
        <v>82</v>
      </c>
      <c r="BK411" s="197">
        <f>ROUND(I411*H411,2)</f>
        <v>0</v>
      </c>
      <c r="BL411" s="22" t="s">
        <v>134</v>
      </c>
      <c r="BM411" s="22" t="s">
        <v>627</v>
      </c>
    </row>
    <row r="412" spans="2:65" s="1" customFormat="1" ht="27">
      <c r="B412" s="39"/>
      <c r="C412" s="61"/>
      <c r="D412" s="198" t="s">
        <v>136</v>
      </c>
      <c r="E412" s="61"/>
      <c r="F412" s="199" t="s">
        <v>628</v>
      </c>
      <c r="G412" s="61"/>
      <c r="H412" s="61"/>
      <c r="I412" s="157"/>
      <c r="J412" s="61"/>
      <c r="K412" s="61"/>
      <c r="L412" s="59"/>
      <c r="M412" s="200"/>
      <c r="N412" s="40"/>
      <c r="O412" s="40"/>
      <c r="P412" s="40"/>
      <c r="Q412" s="40"/>
      <c r="R412" s="40"/>
      <c r="S412" s="40"/>
      <c r="T412" s="76"/>
      <c r="AT412" s="22" t="s">
        <v>136</v>
      </c>
      <c r="AU412" s="22" t="s">
        <v>84</v>
      </c>
    </row>
    <row r="413" spans="2:65" s="1" customFormat="1" ht="81">
      <c r="B413" s="39"/>
      <c r="C413" s="61"/>
      <c r="D413" s="198" t="s">
        <v>138</v>
      </c>
      <c r="E413" s="61"/>
      <c r="F413" s="201" t="s">
        <v>629</v>
      </c>
      <c r="G413" s="61"/>
      <c r="H413" s="61"/>
      <c r="I413" s="157"/>
      <c r="J413" s="61"/>
      <c r="K413" s="61"/>
      <c r="L413" s="59"/>
      <c r="M413" s="200"/>
      <c r="N413" s="40"/>
      <c r="O413" s="40"/>
      <c r="P413" s="40"/>
      <c r="Q413" s="40"/>
      <c r="R413" s="40"/>
      <c r="S413" s="40"/>
      <c r="T413" s="76"/>
      <c r="AT413" s="22" t="s">
        <v>138</v>
      </c>
      <c r="AU413" s="22" t="s">
        <v>84</v>
      </c>
    </row>
    <row r="414" spans="2:65" s="11" customFormat="1" ht="13.5">
      <c r="B414" s="202"/>
      <c r="C414" s="203"/>
      <c r="D414" s="198" t="s">
        <v>140</v>
      </c>
      <c r="E414" s="204" t="s">
        <v>30</v>
      </c>
      <c r="F414" s="205" t="s">
        <v>618</v>
      </c>
      <c r="G414" s="203"/>
      <c r="H414" s="206">
        <v>21.95</v>
      </c>
      <c r="I414" s="207"/>
      <c r="J414" s="203"/>
      <c r="K414" s="203"/>
      <c r="L414" s="208"/>
      <c r="M414" s="209"/>
      <c r="N414" s="210"/>
      <c r="O414" s="210"/>
      <c r="P414" s="210"/>
      <c r="Q414" s="210"/>
      <c r="R414" s="210"/>
      <c r="S414" s="210"/>
      <c r="T414" s="211"/>
      <c r="AT414" s="212" t="s">
        <v>140</v>
      </c>
      <c r="AU414" s="212" t="s">
        <v>84</v>
      </c>
      <c r="AV414" s="11" t="s">
        <v>84</v>
      </c>
      <c r="AW414" s="11" t="s">
        <v>37</v>
      </c>
      <c r="AX414" s="11" t="s">
        <v>82</v>
      </c>
      <c r="AY414" s="212" t="s">
        <v>127</v>
      </c>
    </row>
    <row r="415" spans="2:65" s="1" customFormat="1" ht="25.5" customHeight="1">
      <c r="B415" s="39"/>
      <c r="C415" s="186" t="s">
        <v>630</v>
      </c>
      <c r="D415" s="186" t="s">
        <v>129</v>
      </c>
      <c r="E415" s="187" t="s">
        <v>631</v>
      </c>
      <c r="F415" s="188" t="s">
        <v>632</v>
      </c>
      <c r="G415" s="189" t="s">
        <v>206</v>
      </c>
      <c r="H415" s="190">
        <v>5.1319999999999997</v>
      </c>
      <c r="I415" s="191"/>
      <c r="J415" s="192">
        <f>ROUND(I415*H415,2)</f>
        <v>0</v>
      </c>
      <c r="K415" s="188" t="s">
        <v>133</v>
      </c>
      <c r="L415" s="59"/>
      <c r="M415" s="193" t="s">
        <v>30</v>
      </c>
      <c r="N415" s="194" t="s">
        <v>45</v>
      </c>
      <c r="O415" s="40"/>
      <c r="P415" s="195">
        <f>O415*H415</f>
        <v>0</v>
      </c>
      <c r="Q415" s="195">
        <v>0</v>
      </c>
      <c r="R415" s="195">
        <f>Q415*H415</f>
        <v>0</v>
      </c>
      <c r="S415" s="195">
        <v>0</v>
      </c>
      <c r="T415" s="196">
        <f>S415*H415</f>
        <v>0</v>
      </c>
      <c r="AR415" s="22" t="s">
        <v>134</v>
      </c>
      <c r="AT415" s="22" t="s">
        <v>129</v>
      </c>
      <c r="AU415" s="22" t="s">
        <v>84</v>
      </c>
      <c r="AY415" s="22" t="s">
        <v>127</v>
      </c>
      <c r="BE415" s="197">
        <f>IF(N415="základní",J415,0)</f>
        <v>0</v>
      </c>
      <c r="BF415" s="197">
        <f>IF(N415="snížená",J415,0)</f>
        <v>0</v>
      </c>
      <c r="BG415" s="197">
        <f>IF(N415="zákl. přenesená",J415,0)</f>
        <v>0</v>
      </c>
      <c r="BH415" s="197">
        <f>IF(N415="sníž. přenesená",J415,0)</f>
        <v>0</v>
      </c>
      <c r="BI415" s="197">
        <f>IF(N415="nulová",J415,0)</f>
        <v>0</v>
      </c>
      <c r="BJ415" s="22" t="s">
        <v>82</v>
      </c>
      <c r="BK415" s="197">
        <f>ROUND(I415*H415,2)</f>
        <v>0</v>
      </c>
      <c r="BL415" s="22" t="s">
        <v>134</v>
      </c>
      <c r="BM415" s="22" t="s">
        <v>633</v>
      </c>
    </row>
    <row r="416" spans="2:65" s="1" customFormat="1" ht="27">
      <c r="B416" s="39"/>
      <c r="C416" s="61"/>
      <c r="D416" s="198" t="s">
        <v>136</v>
      </c>
      <c r="E416" s="61"/>
      <c r="F416" s="199" t="s">
        <v>634</v>
      </c>
      <c r="G416" s="61"/>
      <c r="H416" s="61"/>
      <c r="I416" s="157"/>
      <c r="J416" s="61"/>
      <c r="K416" s="61"/>
      <c r="L416" s="59"/>
      <c r="M416" s="200"/>
      <c r="N416" s="40"/>
      <c r="O416" s="40"/>
      <c r="P416" s="40"/>
      <c r="Q416" s="40"/>
      <c r="R416" s="40"/>
      <c r="S416" s="40"/>
      <c r="T416" s="76"/>
      <c r="AT416" s="22" t="s">
        <v>136</v>
      </c>
      <c r="AU416" s="22" t="s">
        <v>84</v>
      </c>
    </row>
    <row r="417" spans="2:65" s="1" customFormat="1" ht="81">
      <c r="B417" s="39"/>
      <c r="C417" s="61"/>
      <c r="D417" s="198" t="s">
        <v>138</v>
      </c>
      <c r="E417" s="61"/>
      <c r="F417" s="201" t="s">
        <v>629</v>
      </c>
      <c r="G417" s="61"/>
      <c r="H417" s="61"/>
      <c r="I417" s="157"/>
      <c r="J417" s="61"/>
      <c r="K417" s="61"/>
      <c r="L417" s="59"/>
      <c r="M417" s="200"/>
      <c r="N417" s="40"/>
      <c r="O417" s="40"/>
      <c r="P417" s="40"/>
      <c r="Q417" s="40"/>
      <c r="R417" s="40"/>
      <c r="S417" s="40"/>
      <c r="T417" s="76"/>
      <c r="AT417" s="22" t="s">
        <v>138</v>
      </c>
      <c r="AU417" s="22" t="s">
        <v>84</v>
      </c>
    </row>
    <row r="418" spans="2:65" s="11" customFormat="1" ht="13.5">
      <c r="B418" s="202"/>
      <c r="C418" s="203"/>
      <c r="D418" s="198" t="s">
        <v>140</v>
      </c>
      <c r="E418" s="204" t="s">
        <v>30</v>
      </c>
      <c r="F418" s="205" t="s">
        <v>606</v>
      </c>
      <c r="G418" s="203"/>
      <c r="H418" s="206">
        <v>5.1319999999999997</v>
      </c>
      <c r="I418" s="207"/>
      <c r="J418" s="203"/>
      <c r="K418" s="203"/>
      <c r="L418" s="208"/>
      <c r="M418" s="209"/>
      <c r="N418" s="210"/>
      <c r="O418" s="210"/>
      <c r="P418" s="210"/>
      <c r="Q418" s="210"/>
      <c r="R418" s="210"/>
      <c r="S418" s="210"/>
      <c r="T418" s="211"/>
      <c r="AT418" s="212" t="s">
        <v>140</v>
      </c>
      <c r="AU418" s="212" t="s">
        <v>84</v>
      </c>
      <c r="AV418" s="11" t="s">
        <v>84</v>
      </c>
      <c r="AW418" s="11" t="s">
        <v>37</v>
      </c>
      <c r="AX418" s="11" t="s">
        <v>82</v>
      </c>
      <c r="AY418" s="212" t="s">
        <v>127</v>
      </c>
    </row>
    <row r="419" spans="2:65" s="10" customFormat="1" ht="29.85" customHeight="1">
      <c r="B419" s="170"/>
      <c r="C419" s="171"/>
      <c r="D419" s="172" t="s">
        <v>73</v>
      </c>
      <c r="E419" s="184" t="s">
        <v>635</v>
      </c>
      <c r="F419" s="184" t="s">
        <v>636</v>
      </c>
      <c r="G419" s="171"/>
      <c r="H419" s="171"/>
      <c r="I419" s="174"/>
      <c r="J419" s="185">
        <f>BK419</f>
        <v>0</v>
      </c>
      <c r="K419" s="171"/>
      <c r="L419" s="176"/>
      <c r="M419" s="177"/>
      <c r="N419" s="178"/>
      <c r="O419" s="178"/>
      <c r="P419" s="179">
        <f>SUM(P420:P421)</f>
        <v>0</v>
      </c>
      <c r="Q419" s="178"/>
      <c r="R419" s="179">
        <f>SUM(R420:R421)</f>
        <v>0</v>
      </c>
      <c r="S419" s="178"/>
      <c r="T419" s="180">
        <f>SUM(T420:T421)</f>
        <v>0</v>
      </c>
      <c r="AR419" s="181" t="s">
        <v>82</v>
      </c>
      <c r="AT419" s="182" t="s">
        <v>73</v>
      </c>
      <c r="AU419" s="182" t="s">
        <v>82</v>
      </c>
      <c r="AY419" s="181" t="s">
        <v>127</v>
      </c>
      <c r="BK419" s="183">
        <f>SUM(BK420:BK421)</f>
        <v>0</v>
      </c>
    </row>
    <row r="420" spans="2:65" s="1" customFormat="1" ht="16.5" customHeight="1">
      <c r="B420" s="39"/>
      <c r="C420" s="186" t="s">
        <v>637</v>
      </c>
      <c r="D420" s="186" t="s">
        <v>129</v>
      </c>
      <c r="E420" s="187" t="s">
        <v>638</v>
      </c>
      <c r="F420" s="188" t="s">
        <v>639</v>
      </c>
      <c r="G420" s="189" t="s">
        <v>206</v>
      </c>
      <c r="H420" s="190">
        <v>138.43100000000001</v>
      </c>
      <c r="I420" s="191"/>
      <c r="J420" s="192">
        <f>ROUND(I420*H420,2)</f>
        <v>0</v>
      </c>
      <c r="K420" s="188" t="s">
        <v>133</v>
      </c>
      <c r="L420" s="59"/>
      <c r="M420" s="193" t="s">
        <v>30</v>
      </c>
      <c r="N420" s="194" t="s">
        <v>45</v>
      </c>
      <c r="O420" s="40"/>
      <c r="P420" s="195">
        <f>O420*H420</f>
        <v>0</v>
      </c>
      <c r="Q420" s="195">
        <v>0</v>
      </c>
      <c r="R420" s="195">
        <f>Q420*H420</f>
        <v>0</v>
      </c>
      <c r="S420" s="195">
        <v>0</v>
      </c>
      <c r="T420" s="196">
        <f>S420*H420</f>
        <v>0</v>
      </c>
      <c r="AR420" s="22" t="s">
        <v>134</v>
      </c>
      <c r="AT420" s="22" t="s">
        <v>129</v>
      </c>
      <c r="AU420" s="22" t="s">
        <v>84</v>
      </c>
      <c r="AY420" s="22" t="s">
        <v>127</v>
      </c>
      <c r="BE420" s="197">
        <f>IF(N420="základní",J420,0)</f>
        <v>0</v>
      </c>
      <c r="BF420" s="197">
        <f>IF(N420="snížená",J420,0)</f>
        <v>0</v>
      </c>
      <c r="BG420" s="197">
        <f>IF(N420="zákl. přenesená",J420,0)</f>
        <v>0</v>
      </c>
      <c r="BH420" s="197">
        <f>IF(N420="sníž. přenesená",J420,0)</f>
        <v>0</v>
      </c>
      <c r="BI420" s="197">
        <f>IF(N420="nulová",J420,0)</f>
        <v>0</v>
      </c>
      <c r="BJ420" s="22" t="s">
        <v>82</v>
      </c>
      <c r="BK420" s="197">
        <f>ROUND(I420*H420,2)</f>
        <v>0</v>
      </c>
      <c r="BL420" s="22" t="s">
        <v>134</v>
      </c>
      <c r="BM420" s="22" t="s">
        <v>640</v>
      </c>
    </row>
    <row r="421" spans="2:65" s="1" customFormat="1" ht="27">
      <c r="B421" s="39"/>
      <c r="C421" s="61"/>
      <c r="D421" s="198" t="s">
        <v>136</v>
      </c>
      <c r="E421" s="61"/>
      <c r="F421" s="199" t="s">
        <v>641</v>
      </c>
      <c r="G421" s="61"/>
      <c r="H421" s="61"/>
      <c r="I421" s="157"/>
      <c r="J421" s="61"/>
      <c r="K421" s="61"/>
      <c r="L421" s="59"/>
      <c r="M421" s="200"/>
      <c r="N421" s="40"/>
      <c r="O421" s="40"/>
      <c r="P421" s="40"/>
      <c r="Q421" s="40"/>
      <c r="R421" s="40"/>
      <c r="S421" s="40"/>
      <c r="T421" s="76"/>
      <c r="AT421" s="22" t="s">
        <v>136</v>
      </c>
      <c r="AU421" s="22" t="s">
        <v>84</v>
      </c>
    </row>
    <row r="422" spans="2:65" s="10" customFormat="1" ht="37.35" customHeight="1">
      <c r="B422" s="170"/>
      <c r="C422" s="171"/>
      <c r="D422" s="172" t="s">
        <v>73</v>
      </c>
      <c r="E422" s="173" t="s">
        <v>642</v>
      </c>
      <c r="F422" s="173" t="s">
        <v>643</v>
      </c>
      <c r="G422" s="171"/>
      <c r="H422" s="171"/>
      <c r="I422" s="174"/>
      <c r="J422" s="175">
        <f>BK422</f>
        <v>0</v>
      </c>
      <c r="K422" s="171"/>
      <c r="L422" s="176"/>
      <c r="M422" s="177"/>
      <c r="N422" s="178"/>
      <c r="O422" s="178"/>
      <c r="P422" s="179">
        <f>P423+P426</f>
        <v>0</v>
      </c>
      <c r="Q422" s="178"/>
      <c r="R422" s="179">
        <f>R423+R426</f>
        <v>0</v>
      </c>
      <c r="S422" s="178"/>
      <c r="T422" s="180">
        <f>T423+T426</f>
        <v>0</v>
      </c>
      <c r="AR422" s="181" t="s">
        <v>162</v>
      </c>
      <c r="AT422" s="182" t="s">
        <v>73</v>
      </c>
      <c r="AU422" s="182" t="s">
        <v>74</v>
      </c>
      <c r="AY422" s="181" t="s">
        <v>127</v>
      </c>
      <c r="BK422" s="183">
        <f>BK423+BK426</f>
        <v>0</v>
      </c>
    </row>
    <row r="423" spans="2:65" s="10" customFormat="1" ht="19.899999999999999" customHeight="1">
      <c r="B423" s="170"/>
      <c r="C423" s="171"/>
      <c r="D423" s="172" t="s">
        <v>73</v>
      </c>
      <c r="E423" s="184" t="s">
        <v>644</v>
      </c>
      <c r="F423" s="184" t="s">
        <v>645</v>
      </c>
      <c r="G423" s="171"/>
      <c r="H423" s="171"/>
      <c r="I423" s="174"/>
      <c r="J423" s="185">
        <f>BK423</f>
        <v>0</v>
      </c>
      <c r="K423" s="171"/>
      <c r="L423" s="176"/>
      <c r="M423" s="177"/>
      <c r="N423" s="178"/>
      <c r="O423" s="178"/>
      <c r="P423" s="179">
        <f>SUM(P424:P425)</f>
        <v>0</v>
      </c>
      <c r="Q423" s="178"/>
      <c r="R423" s="179">
        <f>SUM(R424:R425)</f>
        <v>0</v>
      </c>
      <c r="S423" s="178"/>
      <c r="T423" s="180">
        <f>SUM(T424:T425)</f>
        <v>0</v>
      </c>
      <c r="AR423" s="181" t="s">
        <v>162</v>
      </c>
      <c r="AT423" s="182" t="s">
        <v>73</v>
      </c>
      <c r="AU423" s="182" t="s">
        <v>82</v>
      </c>
      <c r="AY423" s="181" t="s">
        <v>127</v>
      </c>
      <c r="BK423" s="183">
        <f>SUM(BK424:BK425)</f>
        <v>0</v>
      </c>
    </row>
    <row r="424" spans="2:65" s="1" customFormat="1" ht="16.5" customHeight="1">
      <c r="B424" s="39"/>
      <c r="C424" s="186" t="s">
        <v>646</v>
      </c>
      <c r="D424" s="186" t="s">
        <v>129</v>
      </c>
      <c r="E424" s="187" t="s">
        <v>647</v>
      </c>
      <c r="F424" s="188" t="s">
        <v>648</v>
      </c>
      <c r="G424" s="189" t="s">
        <v>410</v>
      </c>
      <c r="H424" s="190">
        <v>1</v>
      </c>
      <c r="I424" s="191"/>
      <c r="J424" s="192">
        <f>ROUND(I424*H424,2)</f>
        <v>0</v>
      </c>
      <c r="K424" s="188" t="s">
        <v>133</v>
      </c>
      <c r="L424" s="59"/>
      <c r="M424" s="193" t="s">
        <v>30</v>
      </c>
      <c r="N424" s="194" t="s">
        <v>45</v>
      </c>
      <c r="O424" s="40"/>
      <c r="P424" s="195">
        <f>O424*H424</f>
        <v>0</v>
      </c>
      <c r="Q424" s="195">
        <v>0</v>
      </c>
      <c r="R424" s="195">
        <f>Q424*H424</f>
        <v>0</v>
      </c>
      <c r="S424" s="195">
        <v>0</v>
      </c>
      <c r="T424" s="196">
        <f>S424*H424</f>
        <v>0</v>
      </c>
      <c r="AR424" s="22" t="s">
        <v>649</v>
      </c>
      <c r="AT424" s="22" t="s">
        <v>129</v>
      </c>
      <c r="AU424" s="22" t="s">
        <v>84</v>
      </c>
      <c r="AY424" s="22" t="s">
        <v>127</v>
      </c>
      <c r="BE424" s="197">
        <f>IF(N424="základní",J424,0)</f>
        <v>0</v>
      </c>
      <c r="BF424" s="197">
        <f>IF(N424="snížená",J424,0)</f>
        <v>0</v>
      </c>
      <c r="BG424" s="197">
        <f>IF(N424="zákl. přenesená",J424,0)</f>
        <v>0</v>
      </c>
      <c r="BH424" s="197">
        <f>IF(N424="sníž. přenesená",J424,0)</f>
        <v>0</v>
      </c>
      <c r="BI424" s="197">
        <f>IF(N424="nulová",J424,0)</f>
        <v>0</v>
      </c>
      <c r="BJ424" s="22" t="s">
        <v>82</v>
      </c>
      <c r="BK424" s="197">
        <f>ROUND(I424*H424,2)</f>
        <v>0</v>
      </c>
      <c r="BL424" s="22" t="s">
        <v>649</v>
      </c>
      <c r="BM424" s="22" t="s">
        <v>650</v>
      </c>
    </row>
    <row r="425" spans="2:65" s="1" customFormat="1" ht="13.5">
      <c r="B425" s="39"/>
      <c r="C425" s="61"/>
      <c r="D425" s="198" t="s">
        <v>136</v>
      </c>
      <c r="E425" s="61"/>
      <c r="F425" s="199" t="s">
        <v>648</v>
      </c>
      <c r="G425" s="61"/>
      <c r="H425" s="61"/>
      <c r="I425" s="157"/>
      <c r="J425" s="61"/>
      <c r="K425" s="61"/>
      <c r="L425" s="59"/>
      <c r="M425" s="200"/>
      <c r="N425" s="40"/>
      <c r="O425" s="40"/>
      <c r="P425" s="40"/>
      <c r="Q425" s="40"/>
      <c r="R425" s="40"/>
      <c r="S425" s="40"/>
      <c r="T425" s="76"/>
      <c r="AT425" s="22" t="s">
        <v>136</v>
      </c>
      <c r="AU425" s="22" t="s">
        <v>84</v>
      </c>
    </row>
    <row r="426" spans="2:65" s="10" customFormat="1" ht="29.85" customHeight="1">
      <c r="B426" s="170"/>
      <c r="C426" s="171"/>
      <c r="D426" s="172" t="s">
        <v>73</v>
      </c>
      <c r="E426" s="184" t="s">
        <v>651</v>
      </c>
      <c r="F426" s="184" t="s">
        <v>652</v>
      </c>
      <c r="G426" s="171"/>
      <c r="H426" s="171"/>
      <c r="I426" s="174"/>
      <c r="J426" s="185">
        <f>BK426</f>
        <v>0</v>
      </c>
      <c r="K426" s="171"/>
      <c r="L426" s="176"/>
      <c r="M426" s="177"/>
      <c r="N426" s="178"/>
      <c r="O426" s="178"/>
      <c r="P426" s="179">
        <f>SUM(P427:P430)</f>
        <v>0</v>
      </c>
      <c r="Q426" s="178"/>
      <c r="R426" s="179">
        <f>SUM(R427:R430)</f>
        <v>0</v>
      </c>
      <c r="S426" s="178"/>
      <c r="T426" s="180">
        <f>SUM(T427:T430)</f>
        <v>0</v>
      </c>
      <c r="AR426" s="181" t="s">
        <v>162</v>
      </c>
      <c r="AT426" s="182" t="s">
        <v>73</v>
      </c>
      <c r="AU426" s="182" t="s">
        <v>82</v>
      </c>
      <c r="AY426" s="181" t="s">
        <v>127</v>
      </c>
      <c r="BK426" s="183">
        <f>SUM(BK427:BK430)</f>
        <v>0</v>
      </c>
    </row>
    <row r="427" spans="2:65" s="1" customFormat="1" ht="16.5" customHeight="1">
      <c r="B427" s="39"/>
      <c r="C427" s="186" t="s">
        <v>653</v>
      </c>
      <c r="D427" s="186" t="s">
        <v>129</v>
      </c>
      <c r="E427" s="187" t="s">
        <v>654</v>
      </c>
      <c r="F427" s="188" t="s">
        <v>652</v>
      </c>
      <c r="G427" s="189" t="s">
        <v>410</v>
      </c>
      <c r="H427" s="190">
        <v>1</v>
      </c>
      <c r="I427" s="191"/>
      <c r="J427" s="192">
        <f>ROUND(I427*H427,2)</f>
        <v>0</v>
      </c>
      <c r="K427" s="188" t="s">
        <v>133</v>
      </c>
      <c r="L427" s="59"/>
      <c r="M427" s="193" t="s">
        <v>30</v>
      </c>
      <c r="N427" s="194" t="s">
        <v>45</v>
      </c>
      <c r="O427" s="40"/>
      <c r="P427" s="195">
        <f>O427*H427</f>
        <v>0</v>
      </c>
      <c r="Q427" s="195">
        <v>0</v>
      </c>
      <c r="R427" s="195">
        <f>Q427*H427</f>
        <v>0</v>
      </c>
      <c r="S427" s="195">
        <v>0</v>
      </c>
      <c r="T427" s="196">
        <f>S427*H427</f>
        <v>0</v>
      </c>
      <c r="AR427" s="22" t="s">
        <v>649</v>
      </c>
      <c r="AT427" s="22" t="s">
        <v>129</v>
      </c>
      <c r="AU427" s="22" t="s">
        <v>84</v>
      </c>
      <c r="AY427" s="22" t="s">
        <v>127</v>
      </c>
      <c r="BE427" s="197">
        <f>IF(N427="základní",J427,0)</f>
        <v>0</v>
      </c>
      <c r="BF427" s="197">
        <f>IF(N427="snížená",J427,0)</f>
        <v>0</v>
      </c>
      <c r="BG427" s="197">
        <f>IF(N427="zákl. přenesená",J427,0)</f>
        <v>0</v>
      </c>
      <c r="BH427" s="197">
        <f>IF(N427="sníž. přenesená",J427,0)</f>
        <v>0</v>
      </c>
      <c r="BI427" s="197">
        <f>IF(N427="nulová",J427,0)</f>
        <v>0</v>
      </c>
      <c r="BJ427" s="22" t="s">
        <v>82</v>
      </c>
      <c r="BK427" s="197">
        <f>ROUND(I427*H427,2)</f>
        <v>0</v>
      </c>
      <c r="BL427" s="22" t="s">
        <v>649</v>
      </c>
      <c r="BM427" s="22" t="s">
        <v>655</v>
      </c>
    </row>
    <row r="428" spans="2:65" s="1" customFormat="1" ht="13.5">
      <c r="B428" s="39"/>
      <c r="C428" s="61"/>
      <c r="D428" s="198" t="s">
        <v>136</v>
      </c>
      <c r="E428" s="61"/>
      <c r="F428" s="199" t="s">
        <v>652</v>
      </c>
      <c r="G428" s="61"/>
      <c r="H428" s="61"/>
      <c r="I428" s="157"/>
      <c r="J428" s="61"/>
      <c r="K428" s="61"/>
      <c r="L428" s="59"/>
      <c r="M428" s="200"/>
      <c r="N428" s="40"/>
      <c r="O428" s="40"/>
      <c r="P428" s="40"/>
      <c r="Q428" s="40"/>
      <c r="R428" s="40"/>
      <c r="S428" s="40"/>
      <c r="T428" s="76"/>
      <c r="AT428" s="22" t="s">
        <v>136</v>
      </c>
      <c r="AU428" s="22" t="s">
        <v>84</v>
      </c>
    </row>
    <row r="429" spans="2:65" s="1" customFormat="1" ht="16.5" customHeight="1">
      <c r="B429" s="39"/>
      <c r="C429" s="186" t="s">
        <v>656</v>
      </c>
      <c r="D429" s="186" t="s">
        <v>129</v>
      </c>
      <c r="E429" s="187" t="s">
        <v>657</v>
      </c>
      <c r="F429" s="188" t="s">
        <v>658</v>
      </c>
      <c r="G429" s="189" t="s">
        <v>410</v>
      </c>
      <c r="H429" s="190">
        <v>1</v>
      </c>
      <c r="I429" s="191"/>
      <c r="J429" s="192">
        <f>ROUND(I429*H429,2)</f>
        <v>0</v>
      </c>
      <c r="K429" s="188" t="s">
        <v>133</v>
      </c>
      <c r="L429" s="59"/>
      <c r="M429" s="193" t="s">
        <v>30</v>
      </c>
      <c r="N429" s="194" t="s">
        <v>45</v>
      </c>
      <c r="O429" s="40"/>
      <c r="P429" s="195">
        <f>O429*H429</f>
        <v>0</v>
      </c>
      <c r="Q429" s="195">
        <v>0</v>
      </c>
      <c r="R429" s="195">
        <f>Q429*H429</f>
        <v>0</v>
      </c>
      <c r="S429" s="195">
        <v>0</v>
      </c>
      <c r="T429" s="196">
        <f>S429*H429</f>
        <v>0</v>
      </c>
      <c r="AR429" s="22" t="s">
        <v>649</v>
      </c>
      <c r="AT429" s="22" t="s">
        <v>129</v>
      </c>
      <c r="AU429" s="22" t="s">
        <v>84</v>
      </c>
      <c r="AY429" s="22" t="s">
        <v>127</v>
      </c>
      <c r="BE429" s="197">
        <f>IF(N429="základní",J429,0)</f>
        <v>0</v>
      </c>
      <c r="BF429" s="197">
        <f>IF(N429="snížená",J429,0)</f>
        <v>0</v>
      </c>
      <c r="BG429" s="197">
        <f>IF(N429="zákl. přenesená",J429,0)</f>
        <v>0</v>
      </c>
      <c r="BH429" s="197">
        <f>IF(N429="sníž. přenesená",J429,0)</f>
        <v>0</v>
      </c>
      <c r="BI429" s="197">
        <f>IF(N429="nulová",J429,0)</f>
        <v>0</v>
      </c>
      <c r="BJ429" s="22" t="s">
        <v>82</v>
      </c>
      <c r="BK429" s="197">
        <f>ROUND(I429*H429,2)</f>
        <v>0</v>
      </c>
      <c r="BL429" s="22" t="s">
        <v>649</v>
      </c>
      <c r="BM429" s="22" t="s">
        <v>659</v>
      </c>
    </row>
    <row r="430" spans="2:65" s="1" customFormat="1" ht="13.5">
      <c r="B430" s="39"/>
      <c r="C430" s="61"/>
      <c r="D430" s="198" t="s">
        <v>136</v>
      </c>
      <c r="E430" s="61"/>
      <c r="F430" s="199" t="s">
        <v>660</v>
      </c>
      <c r="G430" s="61"/>
      <c r="H430" s="61"/>
      <c r="I430" s="157"/>
      <c r="J430" s="61"/>
      <c r="K430" s="61"/>
      <c r="L430" s="59"/>
      <c r="M430" s="234"/>
      <c r="N430" s="235"/>
      <c r="O430" s="235"/>
      <c r="P430" s="235"/>
      <c r="Q430" s="235"/>
      <c r="R430" s="235"/>
      <c r="S430" s="235"/>
      <c r="T430" s="236"/>
      <c r="AT430" s="22" t="s">
        <v>136</v>
      </c>
      <c r="AU430" s="22" t="s">
        <v>84</v>
      </c>
    </row>
    <row r="431" spans="2:65" s="1" customFormat="1" ht="6.95" customHeight="1">
      <c r="B431" s="54"/>
      <c r="C431" s="55"/>
      <c r="D431" s="55"/>
      <c r="E431" s="55"/>
      <c r="F431" s="55"/>
      <c r="G431" s="55"/>
      <c r="H431" s="55"/>
      <c r="I431" s="133"/>
      <c r="J431" s="55"/>
      <c r="K431" s="55"/>
      <c r="L431" s="59"/>
    </row>
  </sheetData>
  <sheetProtection algorithmName="SHA-512" hashValue="+0gBGdgMitPVzR7fdYkhDZCxhLoCn6zaHT3n4cTVWMMoKivhRf0kjSwpXz+4csFCVXOmlBhTREa4PyLURRjeQg==" saltValue="uOT4fx+bfDtxe+CLOyZIoJWBUFAqEkVmH7h2A7k/l/L/QM2GGeCToJVeVrxIeoc2OBkNTqMcmRs41oZtaaI51w==" spinCount="100000" sheet="1" objects="1" scenarios="1" formatColumns="0" formatRows="0" autoFilter="0"/>
  <autoFilter ref="C88:K430"/>
  <mergeCells count="10">
    <mergeCell ref="J51:J52"/>
    <mergeCell ref="E79:H79"/>
    <mergeCell ref="E81:H8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scale="6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37" customWidth="1"/>
    <col min="2" max="2" width="1.6640625" style="237" customWidth="1"/>
    <col min="3" max="4" width="5" style="237" customWidth="1"/>
    <col min="5" max="5" width="11.6640625" style="237" customWidth="1"/>
    <col min="6" max="6" width="9.1640625" style="237" customWidth="1"/>
    <col min="7" max="7" width="5" style="237" customWidth="1"/>
    <col min="8" max="8" width="77.83203125" style="237" customWidth="1"/>
    <col min="9" max="10" width="20" style="237" customWidth="1"/>
    <col min="11" max="11" width="1.6640625" style="237" customWidth="1"/>
  </cols>
  <sheetData>
    <row r="1" spans="2:11" ht="37.5" customHeight="1"/>
    <row r="2" spans="2:11" ht="7.5" customHeight="1">
      <c r="B2" s="238"/>
      <c r="C2" s="239"/>
      <c r="D2" s="239"/>
      <c r="E2" s="239"/>
      <c r="F2" s="239"/>
      <c r="G2" s="239"/>
      <c r="H2" s="239"/>
      <c r="I2" s="239"/>
      <c r="J2" s="239"/>
      <c r="K2" s="240"/>
    </row>
    <row r="3" spans="2:11" s="13" customFormat="1" ht="45" customHeight="1">
      <c r="B3" s="241"/>
      <c r="C3" s="365" t="s">
        <v>661</v>
      </c>
      <c r="D3" s="365"/>
      <c r="E3" s="365"/>
      <c r="F3" s="365"/>
      <c r="G3" s="365"/>
      <c r="H3" s="365"/>
      <c r="I3" s="365"/>
      <c r="J3" s="365"/>
      <c r="K3" s="242"/>
    </row>
    <row r="4" spans="2:11" ht="25.5" customHeight="1">
      <c r="B4" s="243"/>
      <c r="C4" s="369" t="s">
        <v>662</v>
      </c>
      <c r="D4" s="369"/>
      <c r="E4" s="369"/>
      <c r="F4" s="369"/>
      <c r="G4" s="369"/>
      <c r="H4" s="369"/>
      <c r="I4" s="369"/>
      <c r="J4" s="369"/>
      <c r="K4" s="244"/>
    </row>
    <row r="5" spans="2:11" ht="5.25" customHeight="1">
      <c r="B5" s="243"/>
      <c r="C5" s="245"/>
      <c r="D5" s="245"/>
      <c r="E5" s="245"/>
      <c r="F5" s="245"/>
      <c r="G5" s="245"/>
      <c r="H5" s="245"/>
      <c r="I5" s="245"/>
      <c r="J5" s="245"/>
      <c r="K5" s="244"/>
    </row>
    <row r="6" spans="2:11" ht="15" customHeight="1">
      <c r="B6" s="243"/>
      <c r="C6" s="368" t="s">
        <v>663</v>
      </c>
      <c r="D6" s="368"/>
      <c r="E6" s="368"/>
      <c r="F6" s="368"/>
      <c r="G6" s="368"/>
      <c r="H6" s="368"/>
      <c r="I6" s="368"/>
      <c r="J6" s="368"/>
      <c r="K6" s="244"/>
    </row>
    <row r="7" spans="2:11" ht="15" customHeight="1">
      <c r="B7" s="247"/>
      <c r="C7" s="368" t="s">
        <v>664</v>
      </c>
      <c r="D7" s="368"/>
      <c r="E7" s="368"/>
      <c r="F7" s="368"/>
      <c r="G7" s="368"/>
      <c r="H7" s="368"/>
      <c r="I7" s="368"/>
      <c r="J7" s="368"/>
      <c r="K7" s="244"/>
    </row>
    <row r="8" spans="2:11" ht="12.75" customHeight="1">
      <c r="B8" s="247"/>
      <c r="C8" s="246"/>
      <c r="D8" s="246"/>
      <c r="E8" s="246"/>
      <c r="F8" s="246"/>
      <c r="G8" s="246"/>
      <c r="H8" s="246"/>
      <c r="I8" s="246"/>
      <c r="J8" s="246"/>
      <c r="K8" s="244"/>
    </row>
    <row r="9" spans="2:11" ht="15" customHeight="1">
      <c r="B9" s="247"/>
      <c r="C9" s="368" t="s">
        <v>665</v>
      </c>
      <c r="D9" s="368"/>
      <c r="E9" s="368"/>
      <c r="F9" s="368"/>
      <c r="G9" s="368"/>
      <c r="H9" s="368"/>
      <c r="I9" s="368"/>
      <c r="J9" s="368"/>
      <c r="K9" s="244"/>
    </row>
    <row r="10" spans="2:11" ht="15" customHeight="1">
      <c r="B10" s="247"/>
      <c r="C10" s="246"/>
      <c r="D10" s="368" t="s">
        <v>666</v>
      </c>
      <c r="E10" s="368"/>
      <c r="F10" s="368"/>
      <c r="G10" s="368"/>
      <c r="H10" s="368"/>
      <c r="I10" s="368"/>
      <c r="J10" s="368"/>
      <c r="K10" s="244"/>
    </row>
    <row r="11" spans="2:11" ht="15" customHeight="1">
      <c r="B11" s="247"/>
      <c r="C11" s="248"/>
      <c r="D11" s="368" t="s">
        <v>667</v>
      </c>
      <c r="E11" s="368"/>
      <c r="F11" s="368"/>
      <c r="G11" s="368"/>
      <c r="H11" s="368"/>
      <c r="I11" s="368"/>
      <c r="J11" s="368"/>
      <c r="K11" s="244"/>
    </row>
    <row r="12" spans="2:11" ht="12.75" customHeight="1">
      <c r="B12" s="247"/>
      <c r="C12" s="248"/>
      <c r="D12" s="248"/>
      <c r="E12" s="248"/>
      <c r="F12" s="248"/>
      <c r="G12" s="248"/>
      <c r="H12" s="248"/>
      <c r="I12" s="248"/>
      <c r="J12" s="248"/>
      <c r="K12" s="244"/>
    </row>
    <row r="13" spans="2:11" ht="15" customHeight="1">
      <c r="B13" s="247"/>
      <c r="C13" s="248"/>
      <c r="D13" s="368" t="s">
        <v>668</v>
      </c>
      <c r="E13" s="368"/>
      <c r="F13" s="368"/>
      <c r="G13" s="368"/>
      <c r="H13" s="368"/>
      <c r="I13" s="368"/>
      <c r="J13" s="368"/>
      <c r="K13" s="244"/>
    </row>
    <row r="14" spans="2:11" ht="15" customHeight="1">
      <c r="B14" s="247"/>
      <c r="C14" s="248"/>
      <c r="D14" s="368" t="s">
        <v>669</v>
      </c>
      <c r="E14" s="368"/>
      <c r="F14" s="368"/>
      <c r="G14" s="368"/>
      <c r="H14" s="368"/>
      <c r="I14" s="368"/>
      <c r="J14" s="368"/>
      <c r="K14" s="244"/>
    </row>
    <row r="15" spans="2:11" ht="15" customHeight="1">
      <c r="B15" s="247"/>
      <c r="C15" s="248"/>
      <c r="D15" s="368" t="s">
        <v>670</v>
      </c>
      <c r="E15" s="368"/>
      <c r="F15" s="368"/>
      <c r="G15" s="368"/>
      <c r="H15" s="368"/>
      <c r="I15" s="368"/>
      <c r="J15" s="368"/>
      <c r="K15" s="244"/>
    </row>
    <row r="16" spans="2:11" ht="15" customHeight="1">
      <c r="B16" s="247"/>
      <c r="C16" s="248"/>
      <c r="D16" s="248"/>
      <c r="E16" s="249" t="s">
        <v>671</v>
      </c>
      <c r="F16" s="368" t="s">
        <v>672</v>
      </c>
      <c r="G16" s="368"/>
      <c r="H16" s="368"/>
      <c r="I16" s="368"/>
      <c r="J16" s="368"/>
      <c r="K16" s="244"/>
    </row>
    <row r="17" spans="2:11" ht="15" customHeight="1">
      <c r="B17" s="247"/>
      <c r="C17" s="248"/>
      <c r="D17" s="248"/>
      <c r="E17" s="249" t="s">
        <v>81</v>
      </c>
      <c r="F17" s="368" t="s">
        <v>673</v>
      </c>
      <c r="G17" s="368"/>
      <c r="H17" s="368"/>
      <c r="I17" s="368"/>
      <c r="J17" s="368"/>
      <c r="K17" s="244"/>
    </row>
    <row r="18" spans="2:11" ht="15" customHeight="1">
      <c r="B18" s="247"/>
      <c r="C18" s="248"/>
      <c r="D18" s="248"/>
      <c r="E18" s="249" t="s">
        <v>674</v>
      </c>
      <c r="F18" s="368" t="s">
        <v>675</v>
      </c>
      <c r="G18" s="368"/>
      <c r="H18" s="368"/>
      <c r="I18" s="368"/>
      <c r="J18" s="368"/>
      <c r="K18" s="244"/>
    </row>
    <row r="19" spans="2:11" ht="15" customHeight="1">
      <c r="B19" s="247"/>
      <c r="C19" s="248"/>
      <c r="D19" s="248"/>
      <c r="E19" s="249" t="s">
        <v>676</v>
      </c>
      <c r="F19" s="368" t="s">
        <v>677</v>
      </c>
      <c r="G19" s="368"/>
      <c r="H19" s="368"/>
      <c r="I19" s="368"/>
      <c r="J19" s="368"/>
      <c r="K19" s="244"/>
    </row>
    <row r="20" spans="2:11" ht="15" customHeight="1">
      <c r="B20" s="247"/>
      <c r="C20" s="248"/>
      <c r="D20" s="248"/>
      <c r="E20" s="249" t="s">
        <v>678</v>
      </c>
      <c r="F20" s="368" t="s">
        <v>679</v>
      </c>
      <c r="G20" s="368"/>
      <c r="H20" s="368"/>
      <c r="I20" s="368"/>
      <c r="J20" s="368"/>
      <c r="K20" s="244"/>
    </row>
    <row r="21" spans="2:11" ht="15" customHeight="1">
      <c r="B21" s="247"/>
      <c r="C21" s="248"/>
      <c r="D21" s="248"/>
      <c r="E21" s="249" t="s">
        <v>680</v>
      </c>
      <c r="F21" s="368" t="s">
        <v>681</v>
      </c>
      <c r="G21" s="368"/>
      <c r="H21" s="368"/>
      <c r="I21" s="368"/>
      <c r="J21" s="368"/>
      <c r="K21" s="244"/>
    </row>
    <row r="22" spans="2:11" ht="12.75" customHeight="1">
      <c r="B22" s="247"/>
      <c r="C22" s="248"/>
      <c r="D22" s="248"/>
      <c r="E22" s="248"/>
      <c r="F22" s="248"/>
      <c r="G22" s="248"/>
      <c r="H22" s="248"/>
      <c r="I22" s="248"/>
      <c r="J22" s="248"/>
      <c r="K22" s="244"/>
    </row>
    <row r="23" spans="2:11" ht="15" customHeight="1">
      <c r="B23" s="247"/>
      <c r="C23" s="368" t="s">
        <v>682</v>
      </c>
      <c r="D23" s="368"/>
      <c r="E23" s="368"/>
      <c r="F23" s="368"/>
      <c r="G23" s="368"/>
      <c r="H23" s="368"/>
      <c r="I23" s="368"/>
      <c r="J23" s="368"/>
      <c r="K23" s="244"/>
    </row>
    <row r="24" spans="2:11" ht="15" customHeight="1">
      <c r="B24" s="247"/>
      <c r="C24" s="368" t="s">
        <v>683</v>
      </c>
      <c r="D24" s="368"/>
      <c r="E24" s="368"/>
      <c r="F24" s="368"/>
      <c r="G24" s="368"/>
      <c r="H24" s="368"/>
      <c r="I24" s="368"/>
      <c r="J24" s="368"/>
      <c r="K24" s="244"/>
    </row>
    <row r="25" spans="2:11" ht="15" customHeight="1">
      <c r="B25" s="247"/>
      <c r="C25" s="246"/>
      <c r="D25" s="368" t="s">
        <v>684</v>
      </c>
      <c r="E25" s="368"/>
      <c r="F25" s="368"/>
      <c r="G25" s="368"/>
      <c r="H25" s="368"/>
      <c r="I25" s="368"/>
      <c r="J25" s="368"/>
      <c r="K25" s="244"/>
    </row>
    <row r="26" spans="2:11" ht="15" customHeight="1">
      <c r="B26" s="247"/>
      <c r="C26" s="248"/>
      <c r="D26" s="368" t="s">
        <v>685</v>
      </c>
      <c r="E26" s="368"/>
      <c r="F26" s="368"/>
      <c r="G26" s="368"/>
      <c r="H26" s="368"/>
      <c r="I26" s="368"/>
      <c r="J26" s="368"/>
      <c r="K26" s="244"/>
    </row>
    <row r="27" spans="2:11" ht="12.75" customHeight="1">
      <c r="B27" s="247"/>
      <c r="C27" s="248"/>
      <c r="D27" s="248"/>
      <c r="E27" s="248"/>
      <c r="F27" s="248"/>
      <c r="G27" s="248"/>
      <c r="H27" s="248"/>
      <c r="I27" s="248"/>
      <c r="J27" s="248"/>
      <c r="K27" s="244"/>
    </row>
    <row r="28" spans="2:11" ht="15" customHeight="1">
      <c r="B28" s="247"/>
      <c r="C28" s="248"/>
      <c r="D28" s="368" t="s">
        <v>686</v>
      </c>
      <c r="E28" s="368"/>
      <c r="F28" s="368"/>
      <c r="G28" s="368"/>
      <c r="H28" s="368"/>
      <c r="I28" s="368"/>
      <c r="J28" s="368"/>
      <c r="K28" s="244"/>
    </row>
    <row r="29" spans="2:11" ht="15" customHeight="1">
      <c r="B29" s="247"/>
      <c r="C29" s="248"/>
      <c r="D29" s="368" t="s">
        <v>687</v>
      </c>
      <c r="E29" s="368"/>
      <c r="F29" s="368"/>
      <c r="G29" s="368"/>
      <c r="H29" s="368"/>
      <c r="I29" s="368"/>
      <c r="J29" s="368"/>
      <c r="K29" s="244"/>
    </row>
    <row r="30" spans="2:11" ht="12.75" customHeight="1">
      <c r="B30" s="247"/>
      <c r="C30" s="248"/>
      <c r="D30" s="248"/>
      <c r="E30" s="248"/>
      <c r="F30" s="248"/>
      <c r="G30" s="248"/>
      <c r="H30" s="248"/>
      <c r="I30" s="248"/>
      <c r="J30" s="248"/>
      <c r="K30" s="244"/>
    </row>
    <row r="31" spans="2:11" ht="15" customHeight="1">
      <c r="B31" s="247"/>
      <c r="C31" s="248"/>
      <c r="D31" s="368" t="s">
        <v>688</v>
      </c>
      <c r="E31" s="368"/>
      <c r="F31" s="368"/>
      <c r="G31" s="368"/>
      <c r="H31" s="368"/>
      <c r="I31" s="368"/>
      <c r="J31" s="368"/>
      <c r="K31" s="244"/>
    </row>
    <row r="32" spans="2:11" ht="15" customHeight="1">
      <c r="B32" s="247"/>
      <c r="C32" s="248"/>
      <c r="D32" s="368" t="s">
        <v>689</v>
      </c>
      <c r="E32" s="368"/>
      <c r="F32" s="368"/>
      <c r="G32" s="368"/>
      <c r="H32" s="368"/>
      <c r="I32" s="368"/>
      <c r="J32" s="368"/>
      <c r="K32" s="244"/>
    </row>
    <row r="33" spans="2:11" ht="15" customHeight="1">
      <c r="B33" s="247"/>
      <c r="C33" s="248"/>
      <c r="D33" s="368" t="s">
        <v>690</v>
      </c>
      <c r="E33" s="368"/>
      <c r="F33" s="368"/>
      <c r="G33" s="368"/>
      <c r="H33" s="368"/>
      <c r="I33" s="368"/>
      <c r="J33" s="368"/>
      <c r="K33" s="244"/>
    </row>
    <row r="34" spans="2:11" ht="15" customHeight="1">
      <c r="B34" s="247"/>
      <c r="C34" s="248"/>
      <c r="D34" s="246"/>
      <c r="E34" s="250" t="s">
        <v>112</v>
      </c>
      <c r="F34" s="246"/>
      <c r="G34" s="368" t="s">
        <v>691</v>
      </c>
      <c r="H34" s="368"/>
      <c r="I34" s="368"/>
      <c r="J34" s="368"/>
      <c r="K34" s="244"/>
    </row>
    <row r="35" spans="2:11" ht="30.75" customHeight="1">
      <c r="B35" s="247"/>
      <c r="C35" s="248"/>
      <c r="D35" s="246"/>
      <c r="E35" s="250" t="s">
        <v>692</v>
      </c>
      <c r="F35" s="246"/>
      <c r="G35" s="368" t="s">
        <v>693</v>
      </c>
      <c r="H35" s="368"/>
      <c r="I35" s="368"/>
      <c r="J35" s="368"/>
      <c r="K35" s="244"/>
    </row>
    <row r="36" spans="2:11" ht="15" customHeight="1">
      <c r="B36" s="247"/>
      <c r="C36" s="248"/>
      <c r="D36" s="246"/>
      <c r="E36" s="250" t="s">
        <v>55</v>
      </c>
      <c r="F36" s="246"/>
      <c r="G36" s="368" t="s">
        <v>694</v>
      </c>
      <c r="H36" s="368"/>
      <c r="I36" s="368"/>
      <c r="J36" s="368"/>
      <c r="K36" s="244"/>
    </row>
    <row r="37" spans="2:11" ht="15" customHeight="1">
      <c r="B37" s="247"/>
      <c r="C37" s="248"/>
      <c r="D37" s="246"/>
      <c r="E37" s="250" t="s">
        <v>113</v>
      </c>
      <c r="F37" s="246"/>
      <c r="G37" s="368" t="s">
        <v>695</v>
      </c>
      <c r="H37" s="368"/>
      <c r="I37" s="368"/>
      <c r="J37" s="368"/>
      <c r="K37" s="244"/>
    </row>
    <row r="38" spans="2:11" ht="15" customHeight="1">
      <c r="B38" s="247"/>
      <c r="C38" s="248"/>
      <c r="D38" s="246"/>
      <c r="E38" s="250" t="s">
        <v>114</v>
      </c>
      <c r="F38" s="246"/>
      <c r="G38" s="368" t="s">
        <v>696</v>
      </c>
      <c r="H38" s="368"/>
      <c r="I38" s="368"/>
      <c r="J38" s="368"/>
      <c r="K38" s="244"/>
    </row>
    <row r="39" spans="2:11" ht="15" customHeight="1">
      <c r="B39" s="247"/>
      <c r="C39" s="248"/>
      <c r="D39" s="246"/>
      <c r="E39" s="250" t="s">
        <v>115</v>
      </c>
      <c r="F39" s="246"/>
      <c r="G39" s="368" t="s">
        <v>697</v>
      </c>
      <c r="H39" s="368"/>
      <c r="I39" s="368"/>
      <c r="J39" s="368"/>
      <c r="K39" s="244"/>
    </row>
    <row r="40" spans="2:11" ht="15" customHeight="1">
      <c r="B40" s="247"/>
      <c r="C40" s="248"/>
      <c r="D40" s="246"/>
      <c r="E40" s="250" t="s">
        <v>698</v>
      </c>
      <c r="F40" s="246"/>
      <c r="G40" s="368" t="s">
        <v>699</v>
      </c>
      <c r="H40" s="368"/>
      <c r="I40" s="368"/>
      <c r="J40" s="368"/>
      <c r="K40" s="244"/>
    </row>
    <row r="41" spans="2:11" ht="15" customHeight="1">
      <c r="B41" s="247"/>
      <c r="C41" s="248"/>
      <c r="D41" s="246"/>
      <c r="E41" s="250"/>
      <c r="F41" s="246"/>
      <c r="G41" s="368" t="s">
        <v>700</v>
      </c>
      <c r="H41" s="368"/>
      <c r="I41" s="368"/>
      <c r="J41" s="368"/>
      <c r="K41" s="244"/>
    </row>
    <row r="42" spans="2:11" ht="15" customHeight="1">
      <c r="B42" s="247"/>
      <c r="C42" s="248"/>
      <c r="D42" s="246"/>
      <c r="E42" s="250" t="s">
        <v>701</v>
      </c>
      <c r="F42" s="246"/>
      <c r="G42" s="368" t="s">
        <v>702</v>
      </c>
      <c r="H42" s="368"/>
      <c r="I42" s="368"/>
      <c r="J42" s="368"/>
      <c r="K42" s="244"/>
    </row>
    <row r="43" spans="2:11" ht="15" customHeight="1">
      <c r="B43" s="247"/>
      <c r="C43" s="248"/>
      <c r="D43" s="246"/>
      <c r="E43" s="250" t="s">
        <v>117</v>
      </c>
      <c r="F43" s="246"/>
      <c r="G43" s="368" t="s">
        <v>703</v>
      </c>
      <c r="H43" s="368"/>
      <c r="I43" s="368"/>
      <c r="J43" s="368"/>
      <c r="K43" s="244"/>
    </row>
    <row r="44" spans="2:11" ht="12.75" customHeight="1">
      <c r="B44" s="247"/>
      <c r="C44" s="248"/>
      <c r="D44" s="246"/>
      <c r="E44" s="246"/>
      <c r="F44" s="246"/>
      <c r="G44" s="246"/>
      <c r="H44" s="246"/>
      <c r="I44" s="246"/>
      <c r="J44" s="246"/>
      <c r="K44" s="244"/>
    </row>
    <row r="45" spans="2:11" ht="15" customHeight="1">
      <c r="B45" s="247"/>
      <c r="C45" s="248"/>
      <c r="D45" s="368" t="s">
        <v>704</v>
      </c>
      <c r="E45" s="368"/>
      <c r="F45" s="368"/>
      <c r="G45" s="368"/>
      <c r="H45" s="368"/>
      <c r="I45" s="368"/>
      <c r="J45" s="368"/>
      <c r="K45" s="244"/>
    </row>
    <row r="46" spans="2:11" ht="15" customHeight="1">
      <c r="B46" s="247"/>
      <c r="C46" s="248"/>
      <c r="D46" s="248"/>
      <c r="E46" s="368" t="s">
        <v>705</v>
      </c>
      <c r="F46" s="368"/>
      <c r="G46" s="368"/>
      <c r="H46" s="368"/>
      <c r="I46" s="368"/>
      <c r="J46" s="368"/>
      <c r="K46" s="244"/>
    </row>
    <row r="47" spans="2:11" ht="15" customHeight="1">
      <c r="B47" s="247"/>
      <c r="C47" s="248"/>
      <c r="D47" s="248"/>
      <c r="E47" s="368" t="s">
        <v>706</v>
      </c>
      <c r="F47" s="368"/>
      <c r="G47" s="368"/>
      <c r="H47" s="368"/>
      <c r="I47" s="368"/>
      <c r="J47" s="368"/>
      <c r="K47" s="244"/>
    </row>
    <row r="48" spans="2:11" ht="15" customHeight="1">
      <c r="B48" s="247"/>
      <c r="C48" s="248"/>
      <c r="D48" s="248"/>
      <c r="E48" s="368" t="s">
        <v>707</v>
      </c>
      <c r="F48" s="368"/>
      <c r="G48" s="368"/>
      <c r="H48" s="368"/>
      <c r="I48" s="368"/>
      <c r="J48" s="368"/>
      <c r="K48" s="244"/>
    </row>
    <row r="49" spans="2:11" ht="15" customHeight="1">
      <c r="B49" s="247"/>
      <c r="C49" s="248"/>
      <c r="D49" s="368" t="s">
        <v>708</v>
      </c>
      <c r="E49" s="368"/>
      <c r="F49" s="368"/>
      <c r="G49" s="368"/>
      <c r="H49" s="368"/>
      <c r="I49" s="368"/>
      <c r="J49" s="368"/>
      <c r="K49" s="244"/>
    </row>
    <row r="50" spans="2:11" ht="25.5" customHeight="1">
      <c r="B50" s="243"/>
      <c r="C50" s="369" t="s">
        <v>709</v>
      </c>
      <c r="D50" s="369"/>
      <c r="E50" s="369"/>
      <c r="F50" s="369"/>
      <c r="G50" s="369"/>
      <c r="H50" s="369"/>
      <c r="I50" s="369"/>
      <c r="J50" s="369"/>
      <c r="K50" s="244"/>
    </row>
    <row r="51" spans="2:11" ht="5.25" customHeight="1">
      <c r="B51" s="243"/>
      <c r="C51" s="245"/>
      <c r="D51" s="245"/>
      <c r="E51" s="245"/>
      <c r="F51" s="245"/>
      <c r="G51" s="245"/>
      <c r="H51" s="245"/>
      <c r="I51" s="245"/>
      <c r="J51" s="245"/>
      <c r="K51" s="244"/>
    </row>
    <row r="52" spans="2:11" ht="15" customHeight="1">
      <c r="B52" s="243"/>
      <c r="C52" s="368" t="s">
        <v>710</v>
      </c>
      <c r="D52" s="368"/>
      <c r="E52" s="368"/>
      <c r="F52" s="368"/>
      <c r="G52" s="368"/>
      <c r="H52" s="368"/>
      <c r="I52" s="368"/>
      <c r="J52" s="368"/>
      <c r="K52" s="244"/>
    </row>
    <row r="53" spans="2:11" ht="15" customHeight="1">
      <c r="B53" s="243"/>
      <c r="C53" s="368" t="s">
        <v>711</v>
      </c>
      <c r="D53" s="368"/>
      <c r="E53" s="368"/>
      <c r="F53" s="368"/>
      <c r="G53" s="368"/>
      <c r="H53" s="368"/>
      <c r="I53" s="368"/>
      <c r="J53" s="368"/>
      <c r="K53" s="244"/>
    </row>
    <row r="54" spans="2:11" ht="12.75" customHeight="1">
      <c r="B54" s="243"/>
      <c r="C54" s="246"/>
      <c r="D54" s="246"/>
      <c r="E54" s="246"/>
      <c r="F54" s="246"/>
      <c r="G54" s="246"/>
      <c r="H54" s="246"/>
      <c r="I54" s="246"/>
      <c r="J54" s="246"/>
      <c r="K54" s="244"/>
    </row>
    <row r="55" spans="2:11" ht="15" customHeight="1">
      <c r="B55" s="243"/>
      <c r="C55" s="368" t="s">
        <v>712</v>
      </c>
      <c r="D55" s="368"/>
      <c r="E55" s="368"/>
      <c r="F55" s="368"/>
      <c r="G55" s="368"/>
      <c r="H55" s="368"/>
      <c r="I55" s="368"/>
      <c r="J55" s="368"/>
      <c r="K55" s="244"/>
    </row>
    <row r="56" spans="2:11" ht="15" customHeight="1">
      <c r="B56" s="243"/>
      <c r="C56" s="248"/>
      <c r="D56" s="368" t="s">
        <v>713</v>
      </c>
      <c r="E56" s="368"/>
      <c r="F56" s="368"/>
      <c r="G56" s="368"/>
      <c r="H56" s="368"/>
      <c r="I56" s="368"/>
      <c r="J56" s="368"/>
      <c r="K56" s="244"/>
    </row>
    <row r="57" spans="2:11" ht="15" customHeight="1">
      <c r="B57" s="243"/>
      <c r="C57" s="248"/>
      <c r="D57" s="368" t="s">
        <v>714</v>
      </c>
      <c r="E57" s="368"/>
      <c r="F57" s="368"/>
      <c r="G57" s="368"/>
      <c r="H57" s="368"/>
      <c r="I57" s="368"/>
      <c r="J57" s="368"/>
      <c r="K57" s="244"/>
    </row>
    <row r="58" spans="2:11" ht="15" customHeight="1">
      <c r="B58" s="243"/>
      <c r="C58" s="248"/>
      <c r="D58" s="368" t="s">
        <v>715</v>
      </c>
      <c r="E58" s="368"/>
      <c r="F58" s="368"/>
      <c r="G58" s="368"/>
      <c r="H58" s="368"/>
      <c r="I58" s="368"/>
      <c r="J58" s="368"/>
      <c r="K58" s="244"/>
    </row>
    <row r="59" spans="2:11" ht="15" customHeight="1">
      <c r="B59" s="243"/>
      <c r="C59" s="248"/>
      <c r="D59" s="368" t="s">
        <v>716</v>
      </c>
      <c r="E59" s="368"/>
      <c r="F59" s="368"/>
      <c r="G59" s="368"/>
      <c r="H59" s="368"/>
      <c r="I59" s="368"/>
      <c r="J59" s="368"/>
      <c r="K59" s="244"/>
    </row>
    <row r="60" spans="2:11" ht="15" customHeight="1">
      <c r="B60" s="243"/>
      <c r="C60" s="248"/>
      <c r="D60" s="367" t="s">
        <v>717</v>
      </c>
      <c r="E60" s="367"/>
      <c r="F60" s="367"/>
      <c r="G60" s="367"/>
      <c r="H60" s="367"/>
      <c r="I60" s="367"/>
      <c r="J60" s="367"/>
      <c r="K60" s="244"/>
    </row>
    <row r="61" spans="2:11" ht="15" customHeight="1">
      <c r="B61" s="243"/>
      <c r="C61" s="248"/>
      <c r="D61" s="368" t="s">
        <v>718</v>
      </c>
      <c r="E61" s="368"/>
      <c r="F61" s="368"/>
      <c r="G61" s="368"/>
      <c r="H61" s="368"/>
      <c r="I61" s="368"/>
      <c r="J61" s="368"/>
      <c r="K61" s="244"/>
    </row>
    <row r="62" spans="2:11" ht="12.75" customHeight="1">
      <c r="B62" s="243"/>
      <c r="C62" s="248"/>
      <c r="D62" s="248"/>
      <c r="E62" s="251"/>
      <c r="F62" s="248"/>
      <c r="G62" s="248"/>
      <c r="H62" s="248"/>
      <c r="I62" s="248"/>
      <c r="J62" s="248"/>
      <c r="K62" s="244"/>
    </row>
    <row r="63" spans="2:11" ht="15" customHeight="1">
      <c r="B63" s="243"/>
      <c r="C63" s="248"/>
      <c r="D63" s="368" t="s">
        <v>719</v>
      </c>
      <c r="E63" s="368"/>
      <c r="F63" s="368"/>
      <c r="G63" s="368"/>
      <c r="H63" s="368"/>
      <c r="I63" s="368"/>
      <c r="J63" s="368"/>
      <c r="K63" s="244"/>
    </row>
    <row r="64" spans="2:11" ht="15" customHeight="1">
      <c r="B64" s="243"/>
      <c r="C64" s="248"/>
      <c r="D64" s="367" t="s">
        <v>720</v>
      </c>
      <c r="E64" s="367"/>
      <c r="F64" s="367"/>
      <c r="G64" s="367"/>
      <c r="H64" s="367"/>
      <c r="I64" s="367"/>
      <c r="J64" s="367"/>
      <c r="K64" s="244"/>
    </row>
    <row r="65" spans="2:11" ht="15" customHeight="1">
      <c r="B65" s="243"/>
      <c r="C65" s="248"/>
      <c r="D65" s="368" t="s">
        <v>721</v>
      </c>
      <c r="E65" s="368"/>
      <c r="F65" s="368"/>
      <c r="G65" s="368"/>
      <c r="H65" s="368"/>
      <c r="I65" s="368"/>
      <c r="J65" s="368"/>
      <c r="K65" s="244"/>
    </row>
    <row r="66" spans="2:11" ht="15" customHeight="1">
      <c r="B66" s="243"/>
      <c r="C66" s="248"/>
      <c r="D66" s="368" t="s">
        <v>722</v>
      </c>
      <c r="E66" s="368"/>
      <c r="F66" s="368"/>
      <c r="G66" s="368"/>
      <c r="H66" s="368"/>
      <c r="I66" s="368"/>
      <c r="J66" s="368"/>
      <c r="K66" s="244"/>
    </row>
    <row r="67" spans="2:11" ht="15" customHeight="1">
      <c r="B67" s="243"/>
      <c r="C67" s="248"/>
      <c r="D67" s="368" t="s">
        <v>723</v>
      </c>
      <c r="E67" s="368"/>
      <c r="F67" s="368"/>
      <c r="G67" s="368"/>
      <c r="H67" s="368"/>
      <c r="I67" s="368"/>
      <c r="J67" s="368"/>
      <c r="K67" s="244"/>
    </row>
    <row r="68" spans="2:11" ht="15" customHeight="1">
      <c r="B68" s="243"/>
      <c r="C68" s="248"/>
      <c r="D68" s="368" t="s">
        <v>724</v>
      </c>
      <c r="E68" s="368"/>
      <c r="F68" s="368"/>
      <c r="G68" s="368"/>
      <c r="H68" s="368"/>
      <c r="I68" s="368"/>
      <c r="J68" s="368"/>
      <c r="K68" s="244"/>
    </row>
    <row r="69" spans="2:11" ht="12.75" customHeight="1">
      <c r="B69" s="252"/>
      <c r="C69" s="253"/>
      <c r="D69" s="253"/>
      <c r="E69" s="253"/>
      <c r="F69" s="253"/>
      <c r="G69" s="253"/>
      <c r="H69" s="253"/>
      <c r="I69" s="253"/>
      <c r="J69" s="253"/>
      <c r="K69" s="254"/>
    </row>
    <row r="70" spans="2:11" ht="18.75" customHeight="1">
      <c r="B70" s="255"/>
      <c r="C70" s="255"/>
      <c r="D70" s="255"/>
      <c r="E70" s="255"/>
      <c r="F70" s="255"/>
      <c r="G70" s="255"/>
      <c r="H70" s="255"/>
      <c r="I70" s="255"/>
      <c r="J70" s="255"/>
      <c r="K70" s="256"/>
    </row>
    <row r="71" spans="2:11" ht="18.75" customHeight="1">
      <c r="B71" s="256"/>
      <c r="C71" s="256"/>
      <c r="D71" s="256"/>
      <c r="E71" s="256"/>
      <c r="F71" s="256"/>
      <c r="G71" s="256"/>
      <c r="H71" s="256"/>
      <c r="I71" s="256"/>
      <c r="J71" s="256"/>
      <c r="K71" s="256"/>
    </row>
    <row r="72" spans="2:11" ht="7.5" customHeight="1">
      <c r="B72" s="257"/>
      <c r="C72" s="258"/>
      <c r="D72" s="258"/>
      <c r="E72" s="258"/>
      <c r="F72" s="258"/>
      <c r="G72" s="258"/>
      <c r="H72" s="258"/>
      <c r="I72" s="258"/>
      <c r="J72" s="258"/>
      <c r="K72" s="259"/>
    </row>
    <row r="73" spans="2:11" ht="45" customHeight="1">
      <c r="B73" s="260"/>
      <c r="C73" s="366" t="s">
        <v>89</v>
      </c>
      <c r="D73" s="366"/>
      <c r="E73" s="366"/>
      <c r="F73" s="366"/>
      <c r="G73" s="366"/>
      <c r="H73" s="366"/>
      <c r="I73" s="366"/>
      <c r="J73" s="366"/>
      <c r="K73" s="261"/>
    </row>
    <row r="74" spans="2:11" ht="17.25" customHeight="1">
      <c r="B74" s="260"/>
      <c r="C74" s="262" t="s">
        <v>725</v>
      </c>
      <c r="D74" s="262"/>
      <c r="E74" s="262"/>
      <c r="F74" s="262" t="s">
        <v>726</v>
      </c>
      <c r="G74" s="263"/>
      <c r="H74" s="262" t="s">
        <v>113</v>
      </c>
      <c r="I74" s="262" t="s">
        <v>59</v>
      </c>
      <c r="J74" s="262" t="s">
        <v>727</v>
      </c>
      <c r="K74" s="261"/>
    </row>
    <row r="75" spans="2:11" ht="17.25" customHeight="1">
      <c r="B75" s="260"/>
      <c r="C75" s="264" t="s">
        <v>728</v>
      </c>
      <c r="D75" s="264"/>
      <c r="E75" s="264"/>
      <c r="F75" s="265" t="s">
        <v>729</v>
      </c>
      <c r="G75" s="266"/>
      <c r="H75" s="264"/>
      <c r="I75" s="264"/>
      <c r="J75" s="264" t="s">
        <v>730</v>
      </c>
      <c r="K75" s="261"/>
    </row>
    <row r="76" spans="2:11" ht="5.25" customHeight="1">
      <c r="B76" s="260"/>
      <c r="C76" s="267"/>
      <c r="D76" s="267"/>
      <c r="E76" s="267"/>
      <c r="F76" s="267"/>
      <c r="G76" s="268"/>
      <c r="H76" s="267"/>
      <c r="I76" s="267"/>
      <c r="J76" s="267"/>
      <c r="K76" s="261"/>
    </row>
    <row r="77" spans="2:11" ht="15" customHeight="1">
      <c r="B77" s="260"/>
      <c r="C77" s="250" t="s">
        <v>55</v>
      </c>
      <c r="D77" s="267"/>
      <c r="E77" s="267"/>
      <c r="F77" s="269" t="s">
        <v>731</v>
      </c>
      <c r="G77" s="268"/>
      <c r="H77" s="250" t="s">
        <v>732</v>
      </c>
      <c r="I77" s="250" t="s">
        <v>733</v>
      </c>
      <c r="J77" s="250">
        <v>20</v>
      </c>
      <c r="K77" s="261"/>
    </row>
    <row r="78" spans="2:11" ht="15" customHeight="1">
      <c r="B78" s="260"/>
      <c r="C78" s="250" t="s">
        <v>734</v>
      </c>
      <c r="D78" s="250"/>
      <c r="E78" s="250"/>
      <c r="F78" s="269" t="s">
        <v>731</v>
      </c>
      <c r="G78" s="268"/>
      <c r="H78" s="250" t="s">
        <v>735</v>
      </c>
      <c r="I78" s="250" t="s">
        <v>733</v>
      </c>
      <c r="J78" s="250">
        <v>120</v>
      </c>
      <c r="K78" s="261"/>
    </row>
    <row r="79" spans="2:11" ht="15" customHeight="1">
      <c r="B79" s="270"/>
      <c r="C79" s="250" t="s">
        <v>736</v>
      </c>
      <c r="D79" s="250"/>
      <c r="E79" s="250"/>
      <c r="F79" s="269" t="s">
        <v>737</v>
      </c>
      <c r="G79" s="268"/>
      <c r="H79" s="250" t="s">
        <v>738</v>
      </c>
      <c r="I79" s="250" t="s">
        <v>733</v>
      </c>
      <c r="J79" s="250">
        <v>50</v>
      </c>
      <c r="K79" s="261"/>
    </row>
    <row r="80" spans="2:11" ht="15" customHeight="1">
      <c r="B80" s="270"/>
      <c r="C80" s="250" t="s">
        <v>739</v>
      </c>
      <c r="D80" s="250"/>
      <c r="E80" s="250"/>
      <c r="F80" s="269" t="s">
        <v>731</v>
      </c>
      <c r="G80" s="268"/>
      <c r="H80" s="250" t="s">
        <v>740</v>
      </c>
      <c r="I80" s="250" t="s">
        <v>741</v>
      </c>
      <c r="J80" s="250"/>
      <c r="K80" s="261"/>
    </row>
    <row r="81" spans="2:11" ht="15" customHeight="1">
      <c r="B81" s="270"/>
      <c r="C81" s="271" t="s">
        <v>742</v>
      </c>
      <c r="D81" s="271"/>
      <c r="E81" s="271"/>
      <c r="F81" s="272" t="s">
        <v>737</v>
      </c>
      <c r="G81" s="271"/>
      <c r="H81" s="271" t="s">
        <v>743</v>
      </c>
      <c r="I81" s="271" t="s">
        <v>733</v>
      </c>
      <c r="J81" s="271">
        <v>15</v>
      </c>
      <c r="K81" s="261"/>
    </row>
    <row r="82" spans="2:11" ht="15" customHeight="1">
      <c r="B82" s="270"/>
      <c r="C82" s="271" t="s">
        <v>744</v>
      </c>
      <c r="D82" s="271"/>
      <c r="E82" s="271"/>
      <c r="F82" s="272" t="s">
        <v>737</v>
      </c>
      <c r="G82" s="271"/>
      <c r="H82" s="271" t="s">
        <v>745</v>
      </c>
      <c r="I82" s="271" t="s">
        <v>733</v>
      </c>
      <c r="J82" s="271">
        <v>15</v>
      </c>
      <c r="K82" s="261"/>
    </row>
    <row r="83" spans="2:11" ht="15" customHeight="1">
      <c r="B83" s="270"/>
      <c r="C83" s="271" t="s">
        <v>746</v>
      </c>
      <c r="D83" s="271"/>
      <c r="E83" s="271"/>
      <c r="F83" s="272" t="s">
        <v>737</v>
      </c>
      <c r="G83" s="271"/>
      <c r="H83" s="271" t="s">
        <v>747</v>
      </c>
      <c r="I83" s="271" t="s">
        <v>733</v>
      </c>
      <c r="J83" s="271">
        <v>20</v>
      </c>
      <c r="K83" s="261"/>
    </row>
    <row r="84" spans="2:11" ht="15" customHeight="1">
      <c r="B84" s="270"/>
      <c r="C84" s="271" t="s">
        <v>748</v>
      </c>
      <c r="D84" s="271"/>
      <c r="E84" s="271"/>
      <c r="F84" s="272" t="s">
        <v>737</v>
      </c>
      <c r="G84" s="271"/>
      <c r="H84" s="271" t="s">
        <v>749</v>
      </c>
      <c r="I84" s="271" t="s">
        <v>733</v>
      </c>
      <c r="J84" s="271">
        <v>20</v>
      </c>
      <c r="K84" s="261"/>
    </row>
    <row r="85" spans="2:11" ht="15" customHeight="1">
      <c r="B85" s="270"/>
      <c r="C85" s="250" t="s">
        <v>750</v>
      </c>
      <c r="D85" s="250"/>
      <c r="E85" s="250"/>
      <c r="F85" s="269" t="s">
        <v>737</v>
      </c>
      <c r="G85" s="268"/>
      <c r="H85" s="250" t="s">
        <v>751</v>
      </c>
      <c r="I85" s="250" t="s">
        <v>733</v>
      </c>
      <c r="J85" s="250">
        <v>50</v>
      </c>
      <c r="K85" s="261"/>
    </row>
    <row r="86" spans="2:11" ht="15" customHeight="1">
      <c r="B86" s="270"/>
      <c r="C86" s="250" t="s">
        <v>752</v>
      </c>
      <c r="D86" s="250"/>
      <c r="E86" s="250"/>
      <c r="F86" s="269" t="s">
        <v>737</v>
      </c>
      <c r="G86" s="268"/>
      <c r="H86" s="250" t="s">
        <v>753</v>
      </c>
      <c r="I86" s="250" t="s">
        <v>733</v>
      </c>
      <c r="J86" s="250">
        <v>20</v>
      </c>
      <c r="K86" s="261"/>
    </row>
    <row r="87" spans="2:11" ht="15" customHeight="1">
      <c r="B87" s="270"/>
      <c r="C87" s="250" t="s">
        <v>754</v>
      </c>
      <c r="D87" s="250"/>
      <c r="E87" s="250"/>
      <c r="F87" s="269" t="s">
        <v>737</v>
      </c>
      <c r="G87" s="268"/>
      <c r="H87" s="250" t="s">
        <v>755</v>
      </c>
      <c r="I87" s="250" t="s">
        <v>733</v>
      </c>
      <c r="J87" s="250">
        <v>20</v>
      </c>
      <c r="K87" s="261"/>
    </row>
    <row r="88" spans="2:11" ht="15" customHeight="1">
      <c r="B88" s="270"/>
      <c r="C88" s="250" t="s">
        <v>756</v>
      </c>
      <c r="D88" s="250"/>
      <c r="E88" s="250"/>
      <c r="F88" s="269" t="s">
        <v>737</v>
      </c>
      <c r="G88" s="268"/>
      <c r="H88" s="250" t="s">
        <v>757</v>
      </c>
      <c r="I88" s="250" t="s">
        <v>733</v>
      </c>
      <c r="J88" s="250">
        <v>50</v>
      </c>
      <c r="K88" s="261"/>
    </row>
    <row r="89" spans="2:11" ht="15" customHeight="1">
      <c r="B89" s="270"/>
      <c r="C89" s="250" t="s">
        <v>758</v>
      </c>
      <c r="D89" s="250"/>
      <c r="E89" s="250"/>
      <c r="F89" s="269" t="s">
        <v>737</v>
      </c>
      <c r="G89" s="268"/>
      <c r="H89" s="250" t="s">
        <v>758</v>
      </c>
      <c r="I89" s="250" t="s">
        <v>733</v>
      </c>
      <c r="J89" s="250">
        <v>50</v>
      </c>
      <c r="K89" s="261"/>
    </row>
    <row r="90" spans="2:11" ht="15" customHeight="1">
      <c r="B90" s="270"/>
      <c r="C90" s="250" t="s">
        <v>118</v>
      </c>
      <c r="D90" s="250"/>
      <c r="E90" s="250"/>
      <c r="F90" s="269" t="s">
        <v>737</v>
      </c>
      <c r="G90" s="268"/>
      <c r="H90" s="250" t="s">
        <v>759</v>
      </c>
      <c r="I90" s="250" t="s">
        <v>733</v>
      </c>
      <c r="J90" s="250">
        <v>255</v>
      </c>
      <c r="K90" s="261"/>
    </row>
    <row r="91" spans="2:11" ht="15" customHeight="1">
      <c r="B91" s="270"/>
      <c r="C91" s="250" t="s">
        <v>760</v>
      </c>
      <c r="D91" s="250"/>
      <c r="E91" s="250"/>
      <c r="F91" s="269" t="s">
        <v>731</v>
      </c>
      <c r="G91" s="268"/>
      <c r="H91" s="250" t="s">
        <v>761</v>
      </c>
      <c r="I91" s="250" t="s">
        <v>762</v>
      </c>
      <c r="J91" s="250"/>
      <c r="K91" s="261"/>
    </row>
    <row r="92" spans="2:11" ht="15" customHeight="1">
      <c r="B92" s="270"/>
      <c r="C92" s="250" t="s">
        <v>763</v>
      </c>
      <c r="D92" s="250"/>
      <c r="E92" s="250"/>
      <c r="F92" s="269" t="s">
        <v>731</v>
      </c>
      <c r="G92" s="268"/>
      <c r="H92" s="250" t="s">
        <v>764</v>
      </c>
      <c r="I92" s="250" t="s">
        <v>765</v>
      </c>
      <c r="J92" s="250"/>
      <c r="K92" s="261"/>
    </row>
    <row r="93" spans="2:11" ht="15" customHeight="1">
      <c r="B93" s="270"/>
      <c r="C93" s="250" t="s">
        <v>766</v>
      </c>
      <c r="D93" s="250"/>
      <c r="E93" s="250"/>
      <c r="F93" s="269" t="s">
        <v>731</v>
      </c>
      <c r="G93" s="268"/>
      <c r="H93" s="250" t="s">
        <v>766</v>
      </c>
      <c r="I93" s="250" t="s">
        <v>765</v>
      </c>
      <c r="J93" s="250"/>
      <c r="K93" s="261"/>
    </row>
    <row r="94" spans="2:11" ht="15" customHeight="1">
      <c r="B94" s="270"/>
      <c r="C94" s="250" t="s">
        <v>40</v>
      </c>
      <c r="D94" s="250"/>
      <c r="E94" s="250"/>
      <c r="F94" s="269" t="s">
        <v>731</v>
      </c>
      <c r="G94" s="268"/>
      <c r="H94" s="250" t="s">
        <v>767</v>
      </c>
      <c r="I94" s="250" t="s">
        <v>765</v>
      </c>
      <c r="J94" s="250"/>
      <c r="K94" s="261"/>
    </row>
    <row r="95" spans="2:11" ht="15" customHeight="1">
      <c r="B95" s="270"/>
      <c r="C95" s="250" t="s">
        <v>50</v>
      </c>
      <c r="D95" s="250"/>
      <c r="E95" s="250"/>
      <c r="F95" s="269" t="s">
        <v>731</v>
      </c>
      <c r="G95" s="268"/>
      <c r="H95" s="250" t="s">
        <v>768</v>
      </c>
      <c r="I95" s="250" t="s">
        <v>765</v>
      </c>
      <c r="J95" s="250"/>
      <c r="K95" s="261"/>
    </row>
    <row r="96" spans="2:11" ht="15" customHeight="1">
      <c r="B96" s="273"/>
      <c r="C96" s="274"/>
      <c r="D96" s="274"/>
      <c r="E96" s="274"/>
      <c r="F96" s="274"/>
      <c r="G96" s="274"/>
      <c r="H96" s="274"/>
      <c r="I96" s="274"/>
      <c r="J96" s="274"/>
      <c r="K96" s="275"/>
    </row>
    <row r="97" spans="2:11" ht="18.75" customHeight="1">
      <c r="B97" s="276"/>
      <c r="C97" s="277"/>
      <c r="D97" s="277"/>
      <c r="E97" s="277"/>
      <c r="F97" s="277"/>
      <c r="G97" s="277"/>
      <c r="H97" s="277"/>
      <c r="I97" s="277"/>
      <c r="J97" s="277"/>
      <c r="K97" s="276"/>
    </row>
    <row r="98" spans="2:11" ht="18.75" customHeight="1">
      <c r="B98" s="256"/>
      <c r="C98" s="256"/>
      <c r="D98" s="256"/>
      <c r="E98" s="256"/>
      <c r="F98" s="256"/>
      <c r="G98" s="256"/>
      <c r="H98" s="256"/>
      <c r="I98" s="256"/>
      <c r="J98" s="256"/>
      <c r="K98" s="256"/>
    </row>
    <row r="99" spans="2:11" ht="7.5" customHeight="1">
      <c r="B99" s="257"/>
      <c r="C99" s="258"/>
      <c r="D99" s="258"/>
      <c r="E99" s="258"/>
      <c r="F99" s="258"/>
      <c r="G99" s="258"/>
      <c r="H99" s="258"/>
      <c r="I99" s="258"/>
      <c r="J99" s="258"/>
      <c r="K99" s="259"/>
    </row>
    <row r="100" spans="2:11" ht="45" customHeight="1">
      <c r="B100" s="260"/>
      <c r="C100" s="366" t="s">
        <v>769</v>
      </c>
      <c r="D100" s="366"/>
      <c r="E100" s="366"/>
      <c r="F100" s="366"/>
      <c r="G100" s="366"/>
      <c r="H100" s="366"/>
      <c r="I100" s="366"/>
      <c r="J100" s="366"/>
      <c r="K100" s="261"/>
    </row>
    <row r="101" spans="2:11" ht="17.25" customHeight="1">
      <c r="B101" s="260"/>
      <c r="C101" s="262" t="s">
        <v>725</v>
      </c>
      <c r="D101" s="262"/>
      <c r="E101" s="262"/>
      <c r="F101" s="262" t="s">
        <v>726</v>
      </c>
      <c r="G101" s="263"/>
      <c r="H101" s="262" t="s">
        <v>113</v>
      </c>
      <c r="I101" s="262" t="s">
        <v>59</v>
      </c>
      <c r="J101" s="262" t="s">
        <v>727</v>
      </c>
      <c r="K101" s="261"/>
    </row>
    <row r="102" spans="2:11" ht="17.25" customHeight="1">
      <c r="B102" s="260"/>
      <c r="C102" s="264" t="s">
        <v>728</v>
      </c>
      <c r="D102" s="264"/>
      <c r="E102" s="264"/>
      <c r="F102" s="265" t="s">
        <v>729</v>
      </c>
      <c r="G102" s="266"/>
      <c r="H102" s="264"/>
      <c r="I102" s="264"/>
      <c r="J102" s="264" t="s">
        <v>730</v>
      </c>
      <c r="K102" s="261"/>
    </row>
    <row r="103" spans="2:11" ht="5.25" customHeight="1">
      <c r="B103" s="260"/>
      <c r="C103" s="262"/>
      <c r="D103" s="262"/>
      <c r="E103" s="262"/>
      <c r="F103" s="262"/>
      <c r="G103" s="278"/>
      <c r="H103" s="262"/>
      <c r="I103" s="262"/>
      <c r="J103" s="262"/>
      <c r="K103" s="261"/>
    </row>
    <row r="104" spans="2:11" ht="15" customHeight="1">
      <c r="B104" s="260"/>
      <c r="C104" s="250" t="s">
        <v>55</v>
      </c>
      <c r="D104" s="267"/>
      <c r="E104" s="267"/>
      <c r="F104" s="269" t="s">
        <v>731</v>
      </c>
      <c r="G104" s="278"/>
      <c r="H104" s="250" t="s">
        <v>770</v>
      </c>
      <c r="I104" s="250" t="s">
        <v>733</v>
      </c>
      <c r="J104" s="250">
        <v>20</v>
      </c>
      <c r="K104" s="261"/>
    </row>
    <row r="105" spans="2:11" ht="15" customHeight="1">
      <c r="B105" s="260"/>
      <c r="C105" s="250" t="s">
        <v>734</v>
      </c>
      <c r="D105" s="250"/>
      <c r="E105" s="250"/>
      <c r="F105" s="269" t="s">
        <v>731</v>
      </c>
      <c r="G105" s="250"/>
      <c r="H105" s="250" t="s">
        <v>770</v>
      </c>
      <c r="I105" s="250" t="s">
        <v>733</v>
      </c>
      <c r="J105" s="250">
        <v>120</v>
      </c>
      <c r="K105" s="261"/>
    </row>
    <row r="106" spans="2:11" ht="15" customHeight="1">
      <c r="B106" s="270"/>
      <c r="C106" s="250" t="s">
        <v>736</v>
      </c>
      <c r="D106" s="250"/>
      <c r="E106" s="250"/>
      <c r="F106" s="269" t="s">
        <v>737</v>
      </c>
      <c r="G106" s="250"/>
      <c r="H106" s="250" t="s">
        <v>770</v>
      </c>
      <c r="I106" s="250" t="s">
        <v>733</v>
      </c>
      <c r="J106" s="250">
        <v>50</v>
      </c>
      <c r="K106" s="261"/>
    </row>
    <row r="107" spans="2:11" ht="15" customHeight="1">
      <c r="B107" s="270"/>
      <c r="C107" s="250" t="s">
        <v>739</v>
      </c>
      <c r="D107" s="250"/>
      <c r="E107" s="250"/>
      <c r="F107" s="269" t="s">
        <v>731</v>
      </c>
      <c r="G107" s="250"/>
      <c r="H107" s="250" t="s">
        <v>770</v>
      </c>
      <c r="I107" s="250" t="s">
        <v>741</v>
      </c>
      <c r="J107" s="250"/>
      <c r="K107" s="261"/>
    </row>
    <row r="108" spans="2:11" ht="15" customHeight="1">
      <c r="B108" s="270"/>
      <c r="C108" s="250" t="s">
        <v>750</v>
      </c>
      <c r="D108" s="250"/>
      <c r="E108" s="250"/>
      <c r="F108" s="269" t="s">
        <v>737</v>
      </c>
      <c r="G108" s="250"/>
      <c r="H108" s="250" t="s">
        <v>770</v>
      </c>
      <c r="I108" s="250" t="s">
        <v>733</v>
      </c>
      <c r="J108" s="250">
        <v>50</v>
      </c>
      <c r="K108" s="261"/>
    </row>
    <row r="109" spans="2:11" ht="15" customHeight="1">
      <c r="B109" s="270"/>
      <c r="C109" s="250" t="s">
        <v>758</v>
      </c>
      <c r="D109" s="250"/>
      <c r="E109" s="250"/>
      <c r="F109" s="269" t="s">
        <v>737</v>
      </c>
      <c r="G109" s="250"/>
      <c r="H109" s="250" t="s">
        <v>770</v>
      </c>
      <c r="I109" s="250" t="s">
        <v>733</v>
      </c>
      <c r="J109" s="250">
        <v>50</v>
      </c>
      <c r="K109" s="261"/>
    </row>
    <row r="110" spans="2:11" ht="15" customHeight="1">
      <c r="B110" s="270"/>
      <c r="C110" s="250" t="s">
        <v>756</v>
      </c>
      <c r="D110" s="250"/>
      <c r="E110" s="250"/>
      <c r="F110" s="269" t="s">
        <v>737</v>
      </c>
      <c r="G110" s="250"/>
      <c r="H110" s="250" t="s">
        <v>770</v>
      </c>
      <c r="I110" s="250" t="s">
        <v>733</v>
      </c>
      <c r="J110" s="250">
        <v>50</v>
      </c>
      <c r="K110" s="261"/>
    </row>
    <row r="111" spans="2:11" ht="15" customHeight="1">
      <c r="B111" s="270"/>
      <c r="C111" s="250" t="s">
        <v>55</v>
      </c>
      <c r="D111" s="250"/>
      <c r="E111" s="250"/>
      <c r="F111" s="269" t="s">
        <v>731</v>
      </c>
      <c r="G111" s="250"/>
      <c r="H111" s="250" t="s">
        <v>771</v>
      </c>
      <c r="I111" s="250" t="s">
        <v>733</v>
      </c>
      <c r="J111" s="250">
        <v>20</v>
      </c>
      <c r="K111" s="261"/>
    </row>
    <row r="112" spans="2:11" ht="15" customHeight="1">
      <c r="B112" s="270"/>
      <c r="C112" s="250" t="s">
        <v>772</v>
      </c>
      <c r="D112" s="250"/>
      <c r="E112" s="250"/>
      <c r="F112" s="269" t="s">
        <v>731</v>
      </c>
      <c r="G112" s="250"/>
      <c r="H112" s="250" t="s">
        <v>773</v>
      </c>
      <c r="I112" s="250" t="s">
        <v>733</v>
      </c>
      <c r="J112" s="250">
        <v>120</v>
      </c>
      <c r="K112" s="261"/>
    </row>
    <row r="113" spans="2:11" ht="15" customHeight="1">
      <c r="B113" s="270"/>
      <c r="C113" s="250" t="s">
        <v>40</v>
      </c>
      <c r="D113" s="250"/>
      <c r="E113" s="250"/>
      <c r="F113" s="269" t="s">
        <v>731</v>
      </c>
      <c r="G113" s="250"/>
      <c r="H113" s="250" t="s">
        <v>774</v>
      </c>
      <c r="I113" s="250" t="s">
        <v>765</v>
      </c>
      <c r="J113" s="250"/>
      <c r="K113" s="261"/>
    </row>
    <row r="114" spans="2:11" ht="15" customHeight="1">
      <c r="B114" s="270"/>
      <c r="C114" s="250" t="s">
        <v>50</v>
      </c>
      <c r="D114" s="250"/>
      <c r="E114" s="250"/>
      <c r="F114" s="269" t="s">
        <v>731</v>
      </c>
      <c r="G114" s="250"/>
      <c r="H114" s="250" t="s">
        <v>775</v>
      </c>
      <c r="I114" s="250" t="s">
        <v>765</v>
      </c>
      <c r="J114" s="250"/>
      <c r="K114" s="261"/>
    </row>
    <row r="115" spans="2:11" ht="15" customHeight="1">
      <c r="B115" s="270"/>
      <c r="C115" s="250" t="s">
        <v>59</v>
      </c>
      <c r="D115" s="250"/>
      <c r="E115" s="250"/>
      <c r="F115" s="269" t="s">
        <v>731</v>
      </c>
      <c r="G115" s="250"/>
      <c r="H115" s="250" t="s">
        <v>776</v>
      </c>
      <c r="I115" s="250" t="s">
        <v>777</v>
      </c>
      <c r="J115" s="250"/>
      <c r="K115" s="261"/>
    </row>
    <row r="116" spans="2:11" ht="15" customHeight="1">
      <c r="B116" s="273"/>
      <c r="C116" s="279"/>
      <c r="D116" s="279"/>
      <c r="E116" s="279"/>
      <c r="F116" s="279"/>
      <c r="G116" s="279"/>
      <c r="H116" s="279"/>
      <c r="I116" s="279"/>
      <c r="J116" s="279"/>
      <c r="K116" s="275"/>
    </row>
    <row r="117" spans="2:11" ht="18.75" customHeight="1">
      <c r="B117" s="280"/>
      <c r="C117" s="246"/>
      <c r="D117" s="246"/>
      <c r="E117" s="246"/>
      <c r="F117" s="281"/>
      <c r="G117" s="246"/>
      <c r="H117" s="246"/>
      <c r="I117" s="246"/>
      <c r="J117" s="246"/>
      <c r="K117" s="280"/>
    </row>
    <row r="118" spans="2:11" ht="18.75" customHeight="1">
      <c r="B118" s="256"/>
      <c r="C118" s="256"/>
      <c r="D118" s="256"/>
      <c r="E118" s="256"/>
      <c r="F118" s="256"/>
      <c r="G118" s="256"/>
      <c r="H118" s="256"/>
      <c r="I118" s="256"/>
      <c r="J118" s="256"/>
      <c r="K118" s="256"/>
    </row>
    <row r="119" spans="2:11" ht="7.5" customHeight="1">
      <c r="B119" s="282"/>
      <c r="C119" s="283"/>
      <c r="D119" s="283"/>
      <c r="E119" s="283"/>
      <c r="F119" s="283"/>
      <c r="G119" s="283"/>
      <c r="H119" s="283"/>
      <c r="I119" s="283"/>
      <c r="J119" s="283"/>
      <c r="K119" s="284"/>
    </row>
    <row r="120" spans="2:11" ht="45" customHeight="1">
      <c r="B120" s="285"/>
      <c r="C120" s="365" t="s">
        <v>778</v>
      </c>
      <c r="D120" s="365"/>
      <c r="E120" s="365"/>
      <c r="F120" s="365"/>
      <c r="G120" s="365"/>
      <c r="H120" s="365"/>
      <c r="I120" s="365"/>
      <c r="J120" s="365"/>
      <c r="K120" s="286"/>
    </row>
    <row r="121" spans="2:11" ht="17.25" customHeight="1">
      <c r="B121" s="287"/>
      <c r="C121" s="262" t="s">
        <v>725</v>
      </c>
      <c r="D121" s="262"/>
      <c r="E121" s="262"/>
      <c r="F121" s="262" t="s">
        <v>726</v>
      </c>
      <c r="G121" s="263"/>
      <c r="H121" s="262" t="s">
        <v>113</v>
      </c>
      <c r="I121" s="262" t="s">
        <v>59</v>
      </c>
      <c r="J121" s="262" t="s">
        <v>727</v>
      </c>
      <c r="K121" s="288"/>
    </row>
    <row r="122" spans="2:11" ht="17.25" customHeight="1">
      <c r="B122" s="287"/>
      <c r="C122" s="264" t="s">
        <v>728</v>
      </c>
      <c r="D122" s="264"/>
      <c r="E122" s="264"/>
      <c r="F122" s="265" t="s">
        <v>729</v>
      </c>
      <c r="G122" s="266"/>
      <c r="H122" s="264"/>
      <c r="I122" s="264"/>
      <c r="J122" s="264" t="s">
        <v>730</v>
      </c>
      <c r="K122" s="288"/>
    </row>
    <row r="123" spans="2:11" ht="5.25" customHeight="1">
      <c r="B123" s="289"/>
      <c r="C123" s="267"/>
      <c r="D123" s="267"/>
      <c r="E123" s="267"/>
      <c r="F123" s="267"/>
      <c r="G123" s="250"/>
      <c r="H123" s="267"/>
      <c r="I123" s="267"/>
      <c r="J123" s="267"/>
      <c r="K123" s="290"/>
    </row>
    <row r="124" spans="2:11" ht="15" customHeight="1">
      <c r="B124" s="289"/>
      <c r="C124" s="250" t="s">
        <v>734</v>
      </c>
      <c r="D124" s="267"/>
      <c r="E124" s="267"/>
      <c r="F124" s="269" t="s">
        <v>731</v>
      </c>
      <c r="G124" s="250"/>
      <c r="H124" s="250" t="s">
        <v>770</v>
      </c>
      <c r="I124" s="250" t="s">
        <v>733</v>
      </c>
      <c r="J124" s="250">
        <v>120</v>
      </c>
      <c r="K124" s="291"/>
    </row>
    <row r="125" spans="2:11" ht="15" customHeight="1">
      <c r="B125" s="289"/>
      <c r="C125" s="250" t="s">
        <v>779</v>
      </c>
      <c r="D125" s="250"/>
      <c r="E125" s="250"/>
      <c r="F125" s="269" t="s">
        <v>731</v>
      </c>
      <c r="G125" s="250"/>
      <c r="H125" s="250" t="s">
        <v>780</v>
      </c>
      <c r="I125" s="250" t="s">
        <v>733</v>
      </c>
      <c r="J125" s="250" t="s">
        <v>781</v>
      </c>
      <c r="K125" s="291"/>
    </row>
    <row r="126" spans="2:11" ht="15" customHeight="1">
      <c r="B126" s="289"/>
      <c r="C126" s="250" t="s">
        <v>680</v>
      </c>
      <c r="D126" s="250"/>
      <c r="E126" s="250"/>
      <c r="F126" s="269" t="s">
        <v>731</v>
      </c>
      <c r="G126" s="250"/>
      <c r="H126" s="250" t="s">
        <v>782</v>
      </c>
      <c r="I126" s="250" t="s">
        <v>733</v>
      </c>
      <c r="J126" s="250" t="s">
        <v>781</v>
      </c>
      <c r="K126" s="291"/>
    </row>
    <row r="127" spans="2:11" ht="15" customHeight="1">
      <c r="B127" s="289"/>
      <c r="C127" s="250" t="s">
        <v>742</v>
      </c>
      <c r="D127" s="250"/>
      <c r="E127" s="250"/>
      <c r="F127" s="269" t="s">
        <v>737</v>
      </c>
      <c r="G127" s="250"/>
      <c r="H127" s="250" t="s">
        <v>743</v>
      </c>
      <c r="I127" s="250" t="s">
        <v>733</v>
      </c>
      <c r="J127" s="250">
        <v>15</v>
      </c>
      <c r="K127" s="291"/>
    </row>
    <row r="128" spans="2:11" ht="15" customHeight="1">
      <c r="B128" s="289"/>
      <c r="C128" s="271" t="s">
        <v>744</v>
      </c>
      <c r="D128" s="271"/>
      <c r="E128" s="271"/>
      <c r="F128" s="272" t="s">
        <v>737</v>
      </c>
      <c r="G128" s="271"/>
      <c r="H128" s="271" t="s">
        <v>745</v>
      </c>
      <c r="I128" s="271" t="s">
        <v>733</v>
      </c>
      <c r="J128" s="271">
        <v>15</v>
      </c>
      <c r="K128" s="291"/>
    </row>
    <row r="129" spans="2:11" ht="15" customHeight="1">
      <c r="B129" s="289"/>
      <c r="C129" s="271" t="s">
        <v>746</v>
      </c>
      <c r="D129" s="271"/>
      <c r="E129" s="271"/>
      <c r="F129" s="272" t="s">
        <v>737</v>
      </c>
      <c r="G129" s="271"/>
      <c r="H129" s="271" t="s">
        <v>747</v>
      </c>
      <c r="I129" s="271" t="s">
        <v>733</v>
      </c>
      <c r="J129" s="271">
        <v>20</v>
      </c>
      <c r="K129" s="291"/>
    </row>
    <row r="130" spans="2:11" ht="15" customHeight="1">
      <c r="B130" s="289"/>
      <c r="C130" s="271" t="s">
        <v>748</v>
      </c>
      <c r="D130" s="271"/>
      <c r="E130" s="271"/>
      <c r="F130" s="272" t="s">
        <v>737</v>
      </c>
      <c r="G130" s="271"/>
      <c r="H130" s="271" t="s">
        <v>749</v>
      </c>
      <c r="I130" s="271" t="s">
        <v>733</v>
      </c>
      <c r="J130" s="271">
        <v>20</v>
      </c>
      <c r="K130" s="291"/>
    </row>
    <row r="131" spans="2:11" ht="15" customHeight="1">
      <c r="B131" s="289"/>
      <c r="C131" s="250" t="s">
        <v>736</v>
      </c>
      <c r="D131" s="250"/>
      <c r="E131" s="250"/>
      <c r="F131" s="269" t="s">
        <v>737</v>
      </c>
      <c r="G131" s="250"/>
      <c r="H131" s="250" t="s">
        <v>770</v>
      </c>
      <c r="I131" s="250" t="s">
        <v>733</v>
      </c>
      <c r="J131" s="250">
        <v>50</v>
      </c>
      <c r="K131" s="291"/>
    </row>
    <row r="132" spans="2:11" ht="15" customHeight="1">
      <c r="B132" s="289"/>
      <c r="C132" s="250" t="s">
        <v>750</v>
      </c>
      <c r="D132" s="250"/>
      <c r="E132" s="250"/>
      <c r="F132" s="269" t="s">
        <v>737</v>
      </c>
      <c r="G132" s="250"/>
      <c r="H132" s="250" t="s">
        <v>770</v>
      </c>
      <c r="I132" s="250" t="s">
        <v>733</v>
      </c>
      <c r="J132" s="250">
        <v>50</v>
      </c>
      <c r="K132" s="291"/>
    </row>
    <row r="133" spans="2:11" ht="15" customHeight="1">
      <c r="B133" s="289"/>
      <c r="C133" s="250" t="s">
        <v>756</v>
      </c>
      <c r="D133" s="250"/>
      <c r="E133" s="250"/>
      <c r="F133" s="269" t="s">
        <v>737</v>
      </c>
      <c r="G133" s="250"/>
      <c r="H133" s="250" t="s">
        <v>770</v>
      </c>
      <c r="I133" s="250" t="s">
        <v>733</v>
      </c>
      <c r="J133" s="250">
        <v>50</v>
      </c>
      <c r="K133" s="291"/>
    </row>
    <row r="134" spans="2:11" ht="15" customHeight="1">
      <c r="B134" s="289"/>
      <c r="C134" s="250" t="s">
        <v>758</v>
      </c>
      <c r="D134" s="250"/>
      <c r="E134" s="250"/>
      <c r="F134" s="269" t="s">
        <v>737</v>
      </c>
      <c r="G134" s="250"/>
      <c r="H134" s="250" t="s">
        <v>770</v>
      </c>
      <c r="I134" s="250" t="s">
        <v>733</v>
      </c>
      <c r="J134" s="250">
        <v>50</v>
      </c>
      <c r="K134" s="291"/>
    </row>
    <row r="135" spans="2:11" ht="15" customHeight="1">
      <c r="B135" s="289"/>
      <c r="C135" s="250" t="s">
        <v>118</v>
      </c>
      <c r="D135" s="250"/>
      <c r="E135" s="250"/>
      <c r="F135" s="269" t="s">
        <v>737</v>
      </c>
      <c r="G135" s="250"/>
      <c r="H135" s="250" t="s">
        <v>783</v>
      </c>
      <c r="I135" s="250" t="s">
        <v>733</v>
      </c>
      <c r="J135" s="250">
        <v>255</v>
      </c>
      <c r="K135" s="291"/>
    </row>
    <row r="136" spans="2:11" ht="15" customHeight="1">
      <c r="B136" s="289"/>
      <c r="C136" s="250" t="s">
        <v>760</v>
      </c>
      <c r="D136" s="250"/>
      <c r="E136" s="250"/>
      <c r="F136" s="269" t="s">
        <v>731</v>
      </c>
      <c r="G136" s="250"/>
      <c r="H136" s="250" t="s">
        <v>784</v>
      </c>
      <c r="I136" s="250" t="s">
        <v>762</v>
      </c>
      <c r="J136" s="250"/>
      <c r="K136" s="291"/>
    </row>
    <row r="137" spans="2:11" ht="15" customHeight="1">
      <c r="B137" s="289"/>
      <c r="C137" s="250" t="s">
        <v>763</v>
      </c>
      <c r="D137" s="250"/>
      <c r="E137" s="250"/>
      <c r="F137" s="269" t="s">
        <v>731</v>
      </c>
      <c r="G137" s="250"/>
      <c r="H137" s="250" t="s">
        <v>785</v>
      </c>
      <c r="I137" s="250" t="s">
        <v>765</v>
      </c>
      <c r="J137" s="250"/>
      <c r="K137" s="291"/>
    </row>
    <row r="138" spans="2:11" ht="15" customHeight="1">
      <c r="B138" s="289"/>
      <c r="C138" s="250" t="s">
        <v>766</v>
      </c>
      <c r="D138" s="250"/>
      <c r="E138" s="250"/>
      <c r="F138" s="269" t="s">
        <v>731</v>
      </c>
      <c r="G138" s="250"/>
      <c r="H138" s="250" t="s">
        <v>766</v>
      </c>
      <c r="I138" s="250" t="s">
        <v>765</v>
      </c>
      <c r="J138" s="250"/>
      <c r="K138" s="291"/>
    </row>
    <row r="139" spans="2:11" ht="15" customHeight="1">
      <c r="B139" s="289"/>
      <c r="C139" s="250" t="s">
        <v>40</v>
      </c>
      <c r="D139" s="250"/>
      <c r="E139" s="250"/>
      <c r="F139" s="269" t="s">
        <v>731</v>
      </c>
      <c r="G139" s="250"/>
      <c r="H139" s="250" t="s">
        <v>786</v>
      </c>
      <c r="I139" s="250" t="s">
        <v>765</v>
      </c>
      <c r="J139" s="250"/>
      <c r="K139" s="291"/>
    </row>
    <row r="140" spans="2:11" ht="15" customHeight="1">
      <c r="B140" s="289"/>
      <c r="C140" s="250" t="s">
        <v>787</v>
      </c>
      <c r="D140" s="250"/>
      <c r="E140" s="250"/>
      <c r="F140" s="269" t="s">
        <v>731</v>
      </c>
      <c r="G140" s="250"/>
      <c r="H140" s="250" t="s">
        <v>788</v>
      </c>
      <c r="I140" s="250" t="s">
        <v>765</v>
      </c>
      <c r="J140" s="250"/>
      <c r="K140" s="291"/>
    </row>
    <row r="141" spans="2:11" ht="15" customHeight="1">
      <c r="B141" s="292"/>
      <c r="C141" s="293"/>
      <c r="D141" s="293"/>
      <c r="E141" s="293"/>
      <c r="F141" s="293"/>
      <c r="G141" s="293"/>
      <c r="H141" s="293"/>
      <c r="I141" s="293"/>
      <c r="J141" s="293"/>
      <c r="K141" s="294"/>
    </row>
    <row r="142" spans="2:11" ht="18.75" customHeight="1">
      <c r="B142" s="246"/>
      <c r="C142" s="246"/>
      <c r="D142" s="246"/>
      <c r="E142" s="246"/>
      <c r="F142" s="281"/>
      <c r="G142" s="246"/>
      <c r="H142" s="246"/>
      <c r="I142" s="246"/>
      <c r="J142" s="246"/>
      <c r="K142" s="246"/>
    </row>
    <row r="143" spans="2:11" ht="18.75" customHeight="1">
      <c r="B143" s="256"/>
      <c r="C143" s="256"/>
      <c r="D143" s="256"/>
      <c r="E143" s="256"/>
      <c r="F143" s="256"/>
      <c r="G143" s="256"/>
      <c r="H143" s="256"/>
      <c r="I143" s="256"/>
      <c r="J143" s="256"/>
      <c r="K143" s="256"/>
    </row>
    <row r="144" spans="2:11" ht="7.5" customHeight="1">
      <c r="B144" s="257"/>
      <c r="C144" s="258"/>
      <c r="D144" s="258"/>
      <c r="E144" s="258"/>
      <c r="F144" s="258"/>
      <c r="G144" s="258"/>
      <c r="H144" s="258"/>
      <c r="I144" s="258"/>
      <c r="J144" s="258"/>
      <c r="K144" s="259"/>
    </row>
    <row r="145" spans="2:11" ht="45" customHeight="1">
      <c r="B145" s="260"/>
      <c r="C145" s="366" t="s">
        <v>789</v>
      </c>
      <c r="D145" s="366"/>
      <c r="E145" s="366"/>
      <c r="F145" s="366"/>
      <c r="G145" s="366"/>
      <c r="H145" s="366"/>
      <c r="I145" s="366"/>
      <c r="J145" s="366"/>
      <c r="K145" s="261"/>
    </row>
    <row r="146" spans="2:11" ht="17.25" customHeight="1">
      <c r="B146" s="260"/>
      <c r="C146" s="262" t="s">
        <v>725</v>
      </c>
      <c r="D146" s="262"/>
      <c r="E146" s="262"/>
      <c r="F146" s="262" t="s">
        <v>726</v>
      </c>
      <c r="G146" s="263"/>
      <c r="H146" s="262" t="s">
        <v>113</v>
      </c>
      <c r="I146" s="262" t="s">
        <v>59</v>
      </c>
      <c r="J146" s="262" t="s">
        <v>727</v>
      </c>
      <c r="K146" s="261"/>
    </row>
    <row r="147" spans="2:11" ht="17.25" customHeight="1">
      <c r="B147" s="260"/>
      <c r="C147" s="264" t="s">
        <v>728</v>
      </c>
      <c r="D147" s="264"/>
      <c r="E147" s="264"/>
      <c r="F147" s="265" t="s">
        <v>729</v>
      </c>
      <c r="G147" s="266"/>
      <c r="H147" s="264"/>
      <c r="I147" s="264"/>
      <c r="J147" s="264" t="s">
        <v>730</v>
      </c>
      <c r="K147" s="261"/>
    </row>
    <row r="148" spans="2:11" ht="5.25" customHeight="1">
      <c r="B148" s="270"/>
      <c r="C148" s="267"/>
      <c r="D148" s="267"/>
      <c r="E148" s="267"/>
      <c r="F148" s="267"/>
      <c r="G148" s="268"/>
      <c r="H148" s="267"/>
      <c r="I148" s="267"/>
      <c r="J148" s="267"/>
      <c r="K148" s="291"/>
    </row>
    <row r="149" spans="2:11" ht="15" customHeight="1">
      <c r="B149" s="270"/>
      <c r="C149" s="295" t="s">
        <v>734</v>
      </c>
      <c r="D149" s="250"/>
      <c r="E149" s="250"/>
      <c r="F149" s="296" t="s">
        <v>731</v>
      </c>
      <c r="G149" s="250"/>
      <c r="H149" s="295" t="s">
        <v>770</v>
      </c>
      <c r="I149" s="295" t="s">
        <v>733</v>
      </c>
      <c r="J149" s="295">
        <v>120</v>
      </c>
      <c r="K149" s="291"/>
    </row>
    <row r="150" spans="2:11" ht="15" customHeight="1">
      <c r="B150" s="270"/>
      <c r="C150" s="295" t="s">
        <v>779</v>
      </c>
      <c r="D150" s="250"/>
      <c r="E150" s="250"/>
      <c r="F150" s="296" t="s">
        <v>731</v>
      </c>
      <c r="G150" s="250"/>
      <c r="H150" s="295" t="s">
        <v>790</v>
      </c>
      <c r="I150" s="295" t="s">
        <v>733</v>
      </c>
      <c r="J150" s="295" t="s">
        <v>781</v>
      </c>
      <c r="K150" s="291"/>
    </row>
    <row r="151" spans="2:11" ht="15" customHeight="1">
      <c r="B151" s="270"/>
      <c r="C151" s="295" t="s">
        <v>680</v>
      </c>
      <c r="D151" s="250"/>
      <c r="E151" s="250"/>
      <c r="F151" s="296" t="s">
        <v>731</v>
      </c>
      <c r="G151" s="250"/>
      <c r="H151" s="295" t="s">
        <v>791</v>
      </c>
      <c r="I151" s="295" t="s">
        <v>733</v>
      </c>
      <c r="J151" s="295" t="s">
        <v>781</v>
      </c>
      <c r="K151" s="291"/>
    </row>
    <row r="152" spans="2:11" ht="15" customHeight="1">
      <c r="B152" s="270"/>
      <c r="C152" s="295" t="s">
        <v>736</v>
      </c>
      <c r="D152" s="250"/>
      <c r="E152" s="250"/>
      <c r="F152" s="296" t="s">
        <v>737</v>
      </c>
      <c r="G152" s="250"/>
      <c r="H152" s="295" t="s">
        <v>770</v>
      </c>
      <c r="I152" s="295" t="s">
        <v>733</v>
      </c>
      <c r="J152" s="295">
        <v>50</v>
      </c>
      <c r="K152" s="291"/>
    </row>
    <row r="153" spans="2:11" ht="15" customHeight="1">
      <c r="B153" s="270"/>
      <c r="C153" s="295" t="s">
        <v>739</v>
      </c>
      <c r="D153" s="250"/>
      <c r="E153" s="250"/>
      <c r="F153" s="296" t="s">
        <v>731</v>
      </c>
      <c r="G153" s="250"/>
      <c r="H153" s="295" t="s">
        <v>770</v>
      </c>
      <c r="I153" s="295" t="s">
        <v>741</v>
      </c>
      <c r="J153" s="295"/>
      <c r="K153" s="291"/>
    </row>
    <row r="154" spans="2:11" ht="15" customHeight="1">
      <c r="B154" s="270"/>
      <c r="C154" s="295" t="s">
        <v>750</v>
      </c>
      <c r="D154" s="250"/>
      <c r="E154" s="250"/>
      <c r="F154" s="296" t="s">
        <v>737</v>
      </c>
      <c r="G154" s="250"/>
      <c r="H154" s="295" t="s">
        <v>770</v>
      </c>
      <c r="I154" s="295" t="s">
        <v>733</v>
      </c>
      <c r="J154" s="295">
        <v>50</v>
      </c>
      <c r="K154" s="291"/>
    </row>
    <row r="155" spans="2:11" ht="15" customHeight="1">
      <c r="B155" s="270"/>
      <c r="C155" s="295" t="s">
        <v>758</v>
      </c>
      <c r="D155" s="250"/>
      <c r="E155" s="250"/>
      <c r="F155" s="296" t="s">
        <v>737</v>
      </c>
      <c r="G155" s="250"/>
      <c r="H155" s="295" t="s">
        <v>770</v>
      </c>
      <c r="I155" s="295" t="s">
        <v>733</v>
      </c>
      <c r="J155" s="295">
        <v>50</v>
      </c>
      <c r="K155" s="291"/>
    </row>
    <row r="156" spans="2:11" ht="15" customHeight="1">
      <c r="B156" s="270"/>
      <c r="C156" s="295" t="s">
        <v>756</v>
      </c>
      <c r="D156" s="250"/>
      <c r="E156" s="250"/>
      <c r="F156" s="296" t="s">
        <v>737</v>
      </c>
      <c r="G156" s="250"/>
      <c r="H156" s="295" t="s">
        <v>770</v>
      </c>
      <c r="I156" s="295" t="s">
        <v>733</v>
      </c>
      <c r="J156" s="295">
        <v>50</v>
      </c>
      <c r="K156" s="291"/>
    </row>
    <row r="157" spans="2:11" ht="15" customHeight="1">
      <c r="B157" s="270"/>
      <c r="C157" s="295" t="s">
        <v>94</v>
      </c>
      <c r="D157" s="250"/>
      <c r="E157" s="250"/>
      <c r="F157" s="296" t="s">
        <v>731</v>
      </c>
      <c r="G157" s="250"/>
      <c r="H157" s="295" t="s">
        <v>792</v>
      </c>
      <c r="I157" s="295" t="s">
        <v>733</v>
      </c>
      <c r="J157" s="295" t="s">
        <v>793</v>
      </c>
      <c r="K157" s="291"/>
    </row>
    <row r="158" spans="2:11" ht="15" customHeight="1">
      <c r="B158" s="270"/>
      <c r="C158" s="295" t="s">
        <v>794</v>
      </c>
      <c r="D158" s="250"/>
      <c r="E158" s="250"/>
      <c r="F158" s="296" t="s">
        <v>731</v>
      </c>
      <c r="G158" s="250"/>
      <c r="H158" s="295" t="s">
        <v>795</v>
      </c>
      <c r="I158" s="295" t="s">
        <v>765</v>
      </c>
      <c r="J158" s="295"/>
      <c r="K158" s="291"/>
    </row>
    <row r="159" spans="2:11" ht="15" customHeight="1">
      <c r="B159" s="297"/>
      <c r="C159" s="279"/>
      <c r="D159" s="279"/>
      <c r="E159" s="279"/>
      <c r="F159" s="279"/>
      <c r="G159" s="279"/>
      <c r="H159" s="279"/>
      <c r="I159" s="279"/>
      <c r="J159" s="279"/>
      <c r="K159" s="298"/>
    </row>
    <row r="160" spans="2:11" ht="18.75" customHeight="1">
      <c r="B160" s="246"/>
      <c r="C160" s="250"/>
      <c r="D160" s="250"/>
      <c r="E160" s="250"/>
      <c r="F160" s="269"/>
      <c r="G160" s="250"/>
      <c r="H160" s="250"/>
      <c r="I160" s="250"/>
      <c r="J160" s="250"/>
      <c r="K160" s="246"/>
    </row>
    <row r="161" spans="2:11" ht="18.75" customHeight="1">
      <c r="B161" s="256"/>
      <c r="C161" s="256"/>
      <c r="D161" s="256"/>
      <c r="E161" s="256"/>
      <c r="F161" s="256"/>
      <c r="G161" s="256"/>
      <c r="H161" s="256"/>
      <c r="I161" s="256"/>
      <c r="J161" s="256"/>
      <c r="K161" s="256"/>
    </row>
    <row r="162" spans="2:11" ht="7.5" customHeight="1">
      <c r="B162" s="238"/>
      <c r="C162" s="239"/>
      <c r="D162" s="239"/>
      <c r="E162" s="239"/>
      <c r="F162" s="239"/>
      <c r="G162" s="239"/>
      <c r="H162" s="239"/>
      <c r="I162" s="239"/>
      <c r="J162" s="239"/>
      <c r="K162" s="240"/>
    </row>
    <row r="163" spans="2:11" ht="45" customHeight="1">
      <c r="B163" s="241"/>
      <c r="C163" s="365" t="s">
        <v>796</v>
      </c>
      <c r="D163" s="365"/>
      <c r="E163" s="365"/>
      <c r="F163" s="365"/>
      <c r="G163" s="365"/>
      <c r="H163" s="365"/>
      <c r="I163" s="365"/>
      <c r="J163" s="365"/>
      <c r="K163" s="242"/>
    </row>
    <row r="164" spans="2:11" ht="17.25" customHeight="1">
      <c r="B164" s="241"/>
      <c r="C164" s="262" t="s">
        <v>725</v>
      </c>
      <c r="D164" s="262"/>
      <c r="E164" s="262"/>
      <c r="F164" s="262" t="s">
        <v>726</v>
      </c>
      <c r="G164" s="299"/>
      <c r="H164" s="300" t="s">
        <v>113</v>
      </c>
      <c r="I164" s="300" t="s">
        <v>59</v>
      </c>
      <c r="J164" s="262" t="s">
        <v>727</v>
      </c>
      <c r="K164" s="242"/>
    </row>
    <row r="165" spans="2:11" ht="17.25" customHeight="1">
      <c r="B165" s="243"/>
      <c r="C165" s="264" t="s">
        <v>728</v>
      </c>
      <c r="D165" s="264"/>
      <c r="E165" s="264"/>
      <c r="F165" s="265" t="s">
        <v>729</v>
      </c>
      <c r="G165" s="301"/>
      <c r="H165" s="302"/>
      <c r="I165" s="302"/>
      <c r="J165" s="264" t="s">
        <v>730</v>
      </c>
      <c r="K165" s="244"/>
    </row>
    <row r="166" spans="2:11" ht="5.25" customHeight="1">
      <c r="B166" s="270"/>
      <c r="C166" s="267"/>
      <c r="D166" s="267"/>
      <c r="E166" s="267"/>
      <c r="F166" s="267"/>
      <c r="G166" s="268"/>
      <c r="H166" s="267"/>
      <c r="I166" s="267"/>
      <c r="J166" s="267"/>
      <c r="K166" s="291"/>
    </row>
    <row r="167" spans="2:11" ht="15" customHeight="1">
      <c r="B167" s="270"/>
      <c r="C167" s="250" t="s">
        <v>734</v>
      </c>
      <c r="D167" s="250"/>
      <c r="E167" s="250"/>
      <c r="F167" s="269" t="s">
        <v>731</v>
      </c>
      <c r="G167" s="250"/>
      <c r="H167" s="250" t="s">
        <v>770</v>
      </c>
      <c r="I167" s="250" t="s">
        <v>733</v>
      </c>
      <c r="J167" s="250">
        <v>120</v>
      </c>
      <c r="K167" s="291"/>
    </row>
    <row r="168" spans="2:11" ht="15" customHeight="1">
      <c r="B168" s="270"/>
      <c r="C168" s="250" t="s">
        <v>779</v>
      </c>
      <c r="D168" s="250"/>
      <c r="E168" s="250"/>
      <c r="F168" s="269" t="s">
        <v>731</v>
      </c>
      <c r="G168" s="250"/>
      <c r="H168" s="250" t="s">
        <v>780</v>
      </c>
      <c r="I168" s="250" t="s">
        <v>733</v>
      </c>
      <c r="J168" s="250" t="s">
        <v>781</v>
      </c>
      <c r="K168" s="291"/>
    </row>
    <row r="169" spans="2:11" ht="15" customHeight="1">
      <c r="B169" s="270"/>
      <c r="C169" s="250" t="s">
        <v>680</v>
      </c>
      <c r="D169" s="250"/>
      <c r="E169" s="250"/>
      <c r="F169" s="269" t="s">
        <v>731</v>
      </c>
      <c r="G169" s="250"/>
      <c r="H169" s="250" t="s">
        <v>797</v>
      </c>
      <c r="I169" s="250" t="s">
        <v>733</v>
      </c>
      <c r="J169" s="250" t="s">
        <v>781</v>
      </c>
      <c r="K169" s="291"/>
    </row>
    <row r="170" spans="2:11" ht="15" customHeight="1">
      <c r="B170" s="270"/>
      <c r="C170" s="250" t="s">
        <v>736</v>
      </c>
      <c r="D170" s="250"/>
      <c r="E170" s="250"/>
      <c r="F170" s="269" t="s">
        <v>737</v>
      </c>
      <c r="G170" s="250"/>
      <c r="H170" s="250" t="s">
        <v>797</v>
      </c>
      <c r="I170" s="250" t="s">
        <v>733</v>
      </c>
      <c r="J170" s="250">
        <v>50</v>
      </c>
      <c r="K170" s="291"/>
    </row>
    <row r="171" spans="2:11" ht="15" customHeight="1">
      <c r="B171" s="270"/>
      <c r="C171" s="250" t="s">
        <v>739</v>
      </c>
      <c r="D171" s="250"/>
      <c r="E171" s="250"/>
      <c r="F171" s="269" t="s">
        <v>731</v>
      </c>
      <c r="G171" s="250"/>
      <c r="H171" s="250" t="s">
        <v>797</v>
      </c>
      <c r="I171" s="250" t="s">
        <v>741</v>
      </c>
      <c r="J171" s="250"/>
      <c r="K171" s="291"/>
    </row>
    <row r="172" spans="2:11" ht="15" customHeight="1">
      <c r="B172" s="270"/>
      <c r="C172" s="250" t="s">
        <v>750</v>
      </c>
      <c r="D172" s="250"/>
      <c r="E172" s="250"/>
      <c r="F172" s="269" t="s">
        <v>737</v>
      </c>
      <c r="G172" s="250"/>
      <c r="H172" s="250" t="s">
        <v>797</v>
      </c>
      <c r="I172" s="250" t="s">
        <v>733</v>
      </c>
      <c r="J172" s="250">
        <v>50</v>
      </c>
      <c r="K172" s="291"/>
    </row>
    <row r="173" spans="2:11" ht="15" customHeight="1">
      <c r="B173" s="270"/>
      <c r="C173" s="250" t="s">
        <v>758</v>
      </c>
      <c r="D173" s="250"/>
      <c r="E173" s="250"/>
      <c r="F173" s="269" t="s">
        <v>737</v>
      </c>
      <c r="G173" s="250"/>
      <c r="H173" s="250" t="s">
        <v>797</v>
      </c>
      <c r="I173" s="250" t="s">
        <v>733</v>
      </c>
      <c r="J173" s="250">
        <v>50</v>
      </c>
      <c r="K173" s="291"/>
    </row>
    <row r="174" spans="2:11" ht="15" customHeight="1">
      <c r="B174" s="270"/>
      <c r="C174" s="250" t="s">
        <v>756</v>
      </c>
      <c r="D174" s="250"/>
      <c r="E174" s="250"/>
      <c r="F174" s="269" t="s">
        <v>737</v>
      </c>
      <c r="G174" s="250"/>
      <c r="H174" s="250" t="s">
        <v>797</v>
      </c>
      <c r="I174" s="250" t="s">
        <v>733</v>
      </c>
      <c r="J174" s="250">
        <v>50</v>
      </c>
      <c r="K174" s="291"/>
    </row>
    <row r="175" spans="2:11" ht="15" customHeight="1">
      <c r="B175" s="270"/>
      <c r="C175" s="250" t="s">
        <v>112</v>
      </c>
      <c r="D175" s="250"/>
      <c r="E175" s="250"/>
      <c r="F175" s="269" t="s">
        <v>731</v>
      </c>
      <c r="G175" s="250"/>
      <c r="H175" s="250" t="s">
        <v>798</v>
      </c>
      <c r="I175" s="250" t="s">
        <v>799</v>
      </c>
      <c r="J175" s="250"/>
      <c r="K175" s="291"/>
    </row>
    <row r="176" spans="2:11" ht="15" customHeight="1">
      <c r="B176" s="270"/>
      <c r="C176" s="250" t="s">
        <v>59</v>
      </c>
      <c r="D176" s="250"/>
      <c r="E176" s="250"/>
      <c r="F176" s="269" t="s">
        <v>731</v>
      </c>
      <c r="G176" s="250"/>
      <c r="H176" s="250" t="s">
        <v>800</v>
      </c>
      <c r="I176" s="250" t="s">
        <v>801</v>
      </c>
      <c r="J176" s="250">
        <v>1</v>
      </c>
      <c r="K176" s="291"/>
    </row>
    <row r="177" spans="2:11" ht="15" customHeight="1">
      <c r="B177" s="270"/>
      <c r="C177" s="250" t="s">
        <v>55</v>
      </c>
      <c r="D177" s="250"/>
      <c r="E177" s="250"/>
      <c r="F177" s="269" t="s">
        <v>731</v>
      </c>
      <c r="G177" s="250"/>
      <c r="H177" s="250" t="s">
        <v>802</v>
      </c>
      <c r="I177" s="250" t="s">
        <v>733</v>
      </c>
      <c r="J177" s="250">
        <v>20</v>
      </c>
      <c r="K177" s="291"/>
    </row>
    <row r="178" spans="2:11" ht="15" customHeight="1">
      <c r="B178" s="270"/>
      <c r="C178" s="250" t="s">
        <v>113</v>
      </c>
      <c r="D178" s="250"/>
      <c r="E178" s="250"/>
      <c r="F178" s="269" t="s">
        <v>731</v>
      </c>
      <c r="G178" s="250"/>
      <c r="H178" s="250" t="s">
        <v>803</v>
      </c>
      <c r="I178" s="250" t="s">
        <v>733</v>
      </c>
      <c r="J178" s="250">
        <v>255</v>
      </c>
      <c r="K178" s="291"/>
    </row>
    <row r="179" spans="2:11" ht="15" customHeight="1">
      <c r="B179" s="270"/>
      <c r="C179" s="250" t="s">
        <v>114</v>
      </c>
      <c r="D179" s="250"/>
      <c r="E179" s="250"/>
      <c r="F179" s="269" t="s">
        <v>731</v>
      </c>
      <c r="G179" s="250"/>
      <c r="H179" s="250" t="s">
        <v>696</v>
      </c>
      <c r="I179" s="250" t="s">
        <v>733</v>
      </c>
      <c r="J179" s="250">
        <v>10</v>
      </c>
      <c r="K179" s="291"/>
    </row>
    <row r="180" spans="2:11" ht="15" customHeight="1">
      <c r="B180" s="270"/>
      <c r="C180" s="250" t="s">
        <v>115</v>
      </c>
      <c r="D180" s="250"/>
      <c r="E180" s="250"/>
      <c r="F180" s="269" t="s">
        <v>731</v>
      </c>
      <c r="G180" s="250"/>
      <c r="H180" s="250" t="s">
        <v>804</v>
      </c>
      <c r="I180" s="250" t="s">
        <v>765</v>
      </c>
      <c r="J180" s="250"/>
      <c r="K180" s="291"/>
    </row>
    <row r="181" spans="2:11" ht="15" customHeight="1">
      <c r="B181" s="270"/>
      <c r="C181" s="250" t="s">
        <v>805</v>
      </c>
      <c r="D181" s="250"/>
      <c r="E181" s="250"/>
      <c r="F181" s="269" t="s">
        <v>731</v>
      </c>
      <c r="G181" s="250"/>
      <c r="H181" s="250" t="s">
        <v>806</v>
      </c>
      <c r="I181" s="250" t="s">
        <v>765</v>
      </c>
      <c r="J181" s="250"/>
      <c r="K181" s="291"/>
    </row>
    <row r="182" spans="2:11" ht="15" customHeight="1">
      <c r="B182" s="270"/>
      <c r="C182" s="250" t="s">
        <v>794</v>
      </c>
      <c r="D182" s="250"/>
      <c r="E182" s="250"/>
      <c r="F182" s="269" t="s">
        <v>731</v>
      </c>
      <c r="G182" s="250"/>
      <c r="H182" s="250" t="s">
        <v>807</v>
      </c>
      <c r="I182" s="250" t="s">
        <v>765</v>
      </c>
      <c r="J182" s="250"/>
      <c r="K182" s="291"/>
    </row>
    <row r="183" spans="2:11" ht="15" customHeight="1">
      <c r="B183" s="270"/>
      <c r="C183" s="250" t="s">
        <v>117</v>
      </c>
      <c r="D183" s="250"/>
      <c r="E183" s="250"/>
      <c r="F183" s="269" t="s">
        <v>737</v>
      </c>
      <c r="G183" s="250"/>
      <c r="H183" s="250" t="s">
        <v>808</v>
      </c>
      <c r="I183" s="250" t="s">
        <v>733</v>
      </c>
      <c r="J183" s="250">
        <v>50</v>
      </c>
      <c r="K183" s="291"/>
    </row>
    <row r="184" spans="2:11" ht="15" customHeight="1">
      <c r="B184" s="270"/>
      <c r="C184" s="250" t="s">
        <v>809</v>
      </c>
      <c r="D184" s="250"/>
      <c r="E184" s="250"/>
      <c r="F184" s="269" t="s">
        <v>737</v>
      </c>
      <c r="G184" s="250"/>
      <c r="H184" s="250" t="s">
        <v>810</v>
      </c>
      <c r="I184" s="250" t="s">
        <v>811</v>
      </c>
      <c r="J184" s="250"/>
      <c r="K184" s="291"/>
    </row>
    <row r="185" spans="2:11" ht="15" customHeight="1">
      <c r="B185" s="270"/>
      <c r="C185" s="250" t="s">
        <v>812</v>
      </c>
      <c r="D185" s="250"/>
      <c r="E185" s="250"/>
      <c r="F185" s="269" t="s">
        <v>737</v>
      </c>
      <c r="G185" s="250"/>
      <c r="H185" s="250" t="s">
        <v>813</v>
      </c>
      <c r="I185" s="250" t="s">
        <v>811</v>
      </c>
      <c r="J185" s="250"/>
      <c r="K185" s="291"/>
    </row>
    <row r="186" spans="2:11" ht="15" customHeight="1">
      <c r="B186" s="270"/>
      <c r="C186" s="250" t="s">
        <v>814</v>
      </c>
      <c r="D186" s="250"/>
      <c r="E186" s="250"/>
      <c r="F186" s="269" t="s">
        <v>737</v>
      </c>
      <c r="G186" s="250"/>
      <c r="H186" s="250" t="s">
        <v>815</v>
      </c>
      <c r="I186" s="250" t="s">
        <v>811</v>
      </c>
      <c r="J186" s="250"/>
      <c r="K186" s="291"/>
    </row>
    <row r="187" spans="2:11" ht="15" customHeight="1">
      <c r="B187" s="270"/>
      <c r="C187" s="303" t="s">
        <v>816</v>
      </c>
      <c r="D187" s="250"/>
      <c r="E187" s="250"/>
      <c r="F187" s="269" t="s">
        <v>737</v>
      </c>
      <c r="G187" s="250"/>
      <c r="H187" s="250" t="s">
        <v>817</v>
      </c>
      <c r="I187" s="250" t="s">
        <v>818</v>
      </c>
      <c r="J187" s="304" t="s">
        <v>819</v>
      </c>
      <c r="K187" s="291"/>
    </row>
    <row r="188" spans="2:11" ht="15" customHeight="1">
      <c r="B188" s="270"/>
      <c r="C188" s="255" t="s">
        <v>44</v>
      </c>
      <c r="D188" s="250"/>
      <c r="E188" s="250"/>
      <c r="F188" s="269" t="s">
        <v>731</v>
      </c>
      <c r="G188" s="250"/>
      <c r="H188" s="246" t="s">
        <v>820</v>
      </c>
      <c r="I188" s="250" t="s">
        <v>821</v>
      </c>
      <c r="J188" s="250"/>
      <c r="K188" s="291"/>
    </row>
    <row r="189" spans="2:11" ht="15" customHeight="1">
      <c r="B189" s="270"/>
      <c r="C189" s="255" t="s">
        <v>822</v>
      </c>
      <c r="D189" s="250"/>
      <c r="E189" s="250"/>
      <c r="F189" s="269" t="s">
        <v>731</v>
      </c>
      <c r="G189" s="250"/>
      <c r="H189" s="250" t="s">
        <v>823</v>
      </c>
      <c r="I189" s="250" t="s">
        <v>765</v>
      </c>
      <c r="J189" s="250"/>
      <c r="K189" s="291"/>
    </row>
    <row r="190" spans="2:11" ht="15" customHeight="1">
      <c r="B190" s="270"/>
      <c r="C190" s="255" t="s">
        <v>824</v>
      </c>
      <c r="D190" s="250"/>
      <c r="E190" s="250"/>
      <c r="F190" s="269" t="s">
        <v>731</v>
      </c>
      <c r="G190" s="250"/>
      <c r="H190" s="250" t="s">
        <v>825</v>
      </c>
      <c r="I190" s="250" t="s">
        <v>765</v>
      </c>
      <c r="J190" s="250"/>
      <c r="K190" s="291"/>
    </row>
    <row r="191" spans="2:11" ht="15" customHeight="1">
      <c r="B191" s="270"/>
      <c r="C191" s="255" t="s">
        <v>826</v>
      </c>
      <c r="D191" s="250"/>
      <c r="E191" s="250"/>
      <c r="F191" s="269" t="s">
        <v>737</v>
      </c>
      <c r="G191" s="250"/>
      <c r="H191" s="250" t="s">
        <v>827</v>
      </c>
      <c r="I191" s="250" t="s">
        <v>765</v>
      </c>
      <c r="J191" s="250"/>
      <c r="K191" s="291"/>
    </row>
    <row r="192" spans="2:11" ht="15" customHeight="1">
      <c r="B192" s="297"/>
      <c r="C192" s="305"/>
      <c r="D192" s="279"/>
      <c r="E192" s="279"/>
      <c r="F192" s="279"/>
      <c r="G192" s="279"/>
      <c r="H192" s="279"/>
      <c r="I192" s="279"/>
      <c r="J192" s="279"/>
      <c r="K192" s="298"/>
    </row>
    <row r="193" spans="2:11" ht="18.75" customHeight="1">
      <c r="B193" s="246"/>
      <c r="C193" s="250"/>
      <c r="D193" s="250"/>
      <c r="E193" s="250"/>
      <c r="F193" s="269"/>
      <c r="G193" s="250"/>
      <c r="H193" s="250"/>
      <c r="I193" s="250"/>
      <c r="J193" s="250"/>
      <c r="K193" s="246"/>
    </row>
    <row r="194" spans="2:11" ht="18.75" customHeight="1">
      <c r="B194" s="246"/>
      <c r="C194" s="250"/>
      <c r="D194" s="250"/>
      <c r="E194" s="250"/>
      <c r="F194" s="269"/>
      <c r="G194" s="250"/>
      <c r="H194" s="250"/>
      <c r="I194" s="250"/>
      <c r="J194" s="250"/>
      <c r="K194" s="246"/>
    </row>
    <row r="195" spans="2:11" ht="18.75" customHeight="1">
      <c r="B195" s="256"/>
      <c r="C195" s="256"/>
      <c r="D195" s="256"/>
      <c r="E195" s="256"/>
      <c r="F195" s="256"/>
      <c r="G195" s="256"/>
      <c r="H195" s="256"/>
      <c r="I195" s="256"/>
      <c r="J195" s="256"/>
      <c r="K195" s="256"/>
    </row>
    <row r="196" spans="2:11">
      <c r="B196" s="238"/>
      <c r="C196" s="239"/>
      <c r="D196" s="239"/>
      <c r="E196" s="239"/>
      <c r="F196" s="239"/>
      <c r="G196" s="239"/>
      <c r="H196" s="239"/>
      <c r="I196" s="239"/>
      <c r="J196" s="239"/>
      <c r="K196" s="240"/>
    </row>
    <row r="197" spans="2:11" ht="21">
      <c r="B197" s="241"/>
      <c r="C197" s="365" t="s">
        <v>828</v>
      </c>
      <c r="D197" s="365"/>
      <c r="E197" s="365"/>
      <c r="F197" s="365"/>
      <c r="G197" s="365"/>
      <c r="H197" s="365"/>
      <c r="I197" s="365"/>
      <c r="J197" s="365"/>
      <c r="K197" s="242"/>
    </row>
    <row r="198" spans="2:11" ht="25.5" customHeight="1">
      <c r="B198" s="241"/>
      <c r="C198" s="306" t="s">
        <v>829</v>
      </c>
      <c r="D198" s="306"/>
      <c r="E198" s="306"/>
      <c r="F198" s="306" t="s">
        <v>830</v>
      </c>
      <c r="G198" s="307"/>
      <c r="H198" s="364" t="s">
        <v>831</v>
      </c>
      <c r="I198" s="364"/>
      <c r="J198" s="364"/>
      <c r="K198" s="242"/>
    </row>
    <row r="199" spans="2:11" ht="5.25" customHeight="1">
      <c r="B199" s="270"/>
      <c r="C199" s="267"/>
      <c r="D199" s="267"/>
      <c r="E199" s="267"/>
      <c r="F199" s="267"/>
      <c r="G199" s="250"/>
      <c r="H199" s="267"/>
      <c r="I199" s="267"/>
      <c r="J199" s="267"/>
      <c r="K199" s="291"/>
    </row>
    <row r="200" spans="2:11" ht="15" customHeight="1">
      <c r="B200" s="270"/>
      <c r="C200" s="250" t="s">
        <v>821</v>
      </c>
      <c r="D200" s="250"/>
      <c r="E200" s="250"/>
      <c r="F200" s="269" t="s">
        <v>45</v>
      </c>
      <c r="G200" s="250"/>
      <c r="H200" s="362" t="s">
        <v>832</v>
      </c>
      <c r="I200" s="362"/>
      <c r="J200" s="362"/>
      <c r="K200" s="291"/>
    </row>
    <row r="201" spans="2:11" ht="15" customHeight="1">
      <c r="B201" s="270"/>
      <c r="C201" s="276"/>
      <c r="D201" s="250"/>
      <c r="E201" s="250"/>
      <c r="F201" s="269" t="s">
        <v>46</v>
      </c>
      <c r="G201" s="250"/>
      <c r="H201" s="362" t="s">
        <v>833</v>
      </c>
      <c r="I201" s="362"/>
      <c r="J201" s="362"/>
      <c r="K201" s="291"/>
    </row>
    <row r="202" spans="2:11" ht="15" customHeight="1">
      <c r="B202" s="270"/>
      <c r="C202" s="276"/>
      <c r="D202" s="250"/>
      <c r="E202" s="250"/>
      <c r="F202" s="269" t="s">
        <v>49</v>
      </c>
      <c r="G202" s="250"/>
      <c r="H202" s="362" t="s">
        <v>834</v>
      </c>
      <c r="I202" s="362"/>
      <c r="J202" s="362"/>
      <c r="K202" s="291"/>
    </row>
    <row r="203" spans="2:11" ht="15" customHeight="1">
      <c r="B203" s="270"/>
      <c r="C203" s="250"/>
      <c r="D203" s="250"/>
      <c r="E203" s="250"/>
      <c r="F203" s="269" t="s">
        <v>47</v>
      </c>
      <c r="G203" s="250"/>
      <c r="H203" s="362" t="s">
        <v>835</v>
      </c>
      <c r="I203" s="362"/>
      <c r="J203" s="362"/>
      <c r="K203" s="291"/>
    </row>
    <row r="204" spans="2:11" ht="15" customHeight="1">
      <c r="B204" s="270"/>
      <c r="C204" s="250"/>
      <c r="D204" s="250"/>
      <c r="E204" s="250"/>
      <c r="F204" s="269" t="s">
        <v>48</v>
      </c>
      <c r="G204" s="250"/>
      <c r="H204" s="362" t="s">
        <v>836</v>
      </c>
      <c r="I204" s="362"/>
      <c r="J204" s="362"/>
      <c r="K204" s="291"/>
    </row>
    <row r="205" spans="2:11" ht="15" customHeight="1">
      <c r="B205" s="270"/>
      <c r="C205" s="250"/>
      <c r="D205" s="250"/>
      <c r="E205" s="250"/>
      <c r="F205" s="269"/>
      <c r="G205" s="250"/>
      <c r="H205" s="250"/>
      <c r="I205" s="250"/>
      <c r="J205" s="250"/>
      <c r="K205" s="291"/>
    </row>
    <row r="206" spans="2:11" ht="15" customHeight="1">
      <c r="B206" s="270"/>
      <c r="C206" s="250" t="s">
        <v>777</v>
      </c>
      <c r="D206" s="250"/>
      <c r="E206" s="250"/>
      <c r="F206" s="269" t="s">
        <v>671</v>
      </c>
      <c r="G206" s="250"/>
      <c r="H206" s="362" t="s">
        <v>837</v>
      </c>
      <c r="I206" s="362"/>
      <c r="J206" s="362"/>
      <c r="K206" s="291"/>
    </row>
    <row r="207" spans="2:11" ht="15" customHeight="1">
      <c r="B207" s="270"/>
      <c r="C207" s="276"/>
      <c r="D207" s="250"/>
      <c r="E207" s="250"/>
      <c r="F207" s="269" t="s">
        <v>674</v>
      </c>
      <c r="G207" s="250"/>
      <c r="H207" s="362" t="s">
        <v>675</v>
      </c>
      <c r="I207" s="362"/>
      <c r="J207" s="362"/>
      <c r="K207" s="291"/>
    </row>
    <row r="208" spans="2:11" ht="15" customHeight="1">
      <c r="B208" s="270"/>
      <c r="C208" s="250"/>
      <c r="D208" s="250"/>
      <c r="E208" s="250"/>
      <c r="F208" s="269" t="s">
        <v>81</v>
      </c>
      <c r="G208" s="250"/>
      <c r="H208" s="362" t="s">
        <v>838</v>
      </c>
      <c r="I208" s="362"/>
      <c r="J208" s="362"/>
      <c r="K208" s="291"/>
    </row>
    <row r="209" spans="2:11" ht="15" customHeight="1">
      <c r="B209" s="308"/>
      <c r="C209" s="276"/>
      <c r="D209" s="276"/>
      <c r="E209" s="276"/>
      <c r="F209" s="269" t="s">
        <v>676</v>
      </c>
      <c r="G209" s="255"/>
      <c r="H209" s="363" t="s">
        <v>677</v>
      </c>
      <c r="I209" s="363"/>
      <c r="J209" s="363"/>
      <c r="K209" s="309"/>
    </row>
    <row r="210" spans="2:11" ht="15" customHeight="1">
      <c r="B210" s="308"/>
      <c r="C210" s="276"/>
      <c r="D210" s="276"/>
      <c r="E210" s="276"/>
      <c r="F210" s="269" t="s">
        <v>678</v>
      </c>
      <c r="G210" s="255"/>
      <c r="H210" s="363" t="s">
        <v>839</v>
      </c>
      <c r="I210" s="363"/>
      <c r="J210" s="363"/>
      <c r="K210" s="309"/>
    </row>
    <row r="211" spans="2:11" ht="15" customHeight="1">
      <c r="B211" s="308"/>
      <c r="C211" s="276"/>
      <c r="D211" s="276"/>
      <c r="E211" s="276"/>
      <c r="F211" s="310"/>
      <c r="G211" s="255"/>
      <c r="H211" s="311"/>
      <c r="I211" s="311"/>
      <c r="J211" s="311"/>
      <c r="K211" s="309"/>
    </row>
    <row r="212" spans="2:11" ht="15" customHeight="1">
      <c r="B212" s="308"/>
      <c r="C212" s="250" t="s">
        <v>801</v>
      </c>
      <c r="D212" s="276"/>
      <c r="E212" s="276"/>
      <c r="F212" s="269">
        <v>1</v>
      </c>
      <c r="G212" s="255"/>
      <c r="H212" s="363" t="s">
        <v>840</v>
      </c>
      <c r="I212" s="363"/>
      <c r="J212" s="363"/>
      <c r="K212" s="309"/>
    </row>
    <row r="213" spans="2:11" ht="15" customHeight="1">
      <c r="B213" s="308"/>
      <c r="C213" s="276"/>
      <c r="D213" s="276"/>
      <c r="E213" s="276"/>
      <c r="F213" s="269">
        <v>2</v>
      </c>
      <c r="G213" s="255"/>
      <c r="H213" s="363" t="s">
        <v>841</v>
      </c>
      <c r="I213" s="363"/>
      <c r="J213" s="363"/>
      <c r="K213" s="309"/>
    </row>
    <row r="214" spans="2:11" ht="15" customHeight="1">
      <c r="B214" s="308"/>
      <c r="C214" s="276"/>
      <c r="D214" s="276"/>
      <c r="E214" s="276"/>
      <c r="F214" s="269">
        <v>3</v>
      </c>
      <c r="G214" s="255"/>
      <c r="H214" s="363" t="s">
        <v>842</v>
      </c>
      <c r="I214" s="363"/>
      <c r="J214" s="363"/>
      <c r="K214" s="309"/>
    </row>
    <row r="215" spans="2:11" ht="15" customHeight="1">
      <c r="B215" s="308"/>
      <c r="C215" s="276"/>
      <c r="D215" s="276"/>
      <c r="E215" s="276"/>
      <c r="F215" s="269">
        <v>4</v>
      </c>
      <c r="G215" s="255"/>
      <c r="H215" s="363" t="s">
        <v>843</v>
      </c>
      <c r="I215" s="363"/>
      <c r="J215" s="363"/>
      <c r="K215" s="309"/>
    </row>
    <row r="216" spans="2:11" ht="12.75" customHeight="1">
      <c r="B216" s="312"/>
      <c r="C216" s="313"/>
      <c r="D216" s="313"/>
      <c r="E216" s="313"/>
      <c r="F216" s="313"/>
      <c r="G216" s="313"/>
      <c r="H216" s="313"/>
      <c r="I216" s="313"/>
      <c r="J216" s="313"/>
      <c r="K216" s="314"/>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SO 101 - Zpevněné plochy</vt:lpstr>
      <vt:lpstr>Pokyny pro vyplnění</vt:lpstr>
      <vt:lpstr>'Rekapitulace stavby'!Názvy_tisku</vt:lpstr>
      <vt:lpstr>'SO 101 - Zpevněné plochy'!Názvy_tisku</vt:lpstr>
      <vt:lpstr>'Pokyny pro vyplnění'!Oblast_tisku</vt:lpstr>
      <vt:lpstr>'Rekapitulace stavby'!Oblast_tisku</vt:lpstr>
      <vt:lpstr>'SO 101 - Zpevněné plochy'!Oblast_tisku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NOOTEBOOK\HONZAS</dc:creator>
  <cp:lastModifiedBy>JC</cp:lastModifiedBy>
  <cp:lastPrinted>2018-02-15T14:09:20Z</cp:lastPrinted>
  <dcterms:created xsi:type="dcterms:W3CDTF">2018-02-14T08:18:28Z</dcterms:created>
  <dcterms:modified xsi:type="dcterms:W3CDTF">2018-02-15T14:09:24Z</dcterms:modified>
</cp:coreProperties>
</file>